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sku15 - Vybudování chodní..." sheetId="2" r:id="rId2"/>
    <sheet name="Pokyny pro vyplnění" sheetId="3" r:id="rId3"/>
  </sheets>
  <definedNames>
    <definedName name="_xlnm.Print_Area" localSheetId="0">'Rekapitulace stavby'!$D$4:$AO$33,'Rekapitulace stavby'!$C$39:$AQ$53</definedName>
    <definedName name="_xlnm.Print_Titles" localSheetId="0">'Rekapitulace stavby'!$49:$49</definedName>
    <definedName name="_xlnm._FilterDatabase" localSheetId="1" hidden="1">'sku15 - Vybudování chodní...'!$C$82:$K$431</definedName>
    <definedName name="_xlnm.Print_Area" localSheetId="1">'sku15 - Vybudování chodní...'!$C$4:$J$34,'sku15 - Vybudování chodní...'!$C$40:$J$66,'sku15 - Vybudování chodní...'!$C$72:$K$431</definedName>
    <definedName name="_xlnm.Print_Titles" localSheetId="1">'sku15 - Vybudování chodní...'!$82:$82</definedName>
    <definedName name="_xlnm.Print_Area" localSheetId="2">'Pokyny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2"/>
  <c r="AX52"/>
  <c i="2" r="BI431"/>
  <c r="BH431"/>
  <c r="BG431"/>
  <c r="BF431"/>
  <c r="T431"/>
  <c r="T430"/>
  <c r="R431"/>
  <c r="R430"/>
  <c r="P431"/>
  <c r="P430"/>
  <c r="BK431"/>
  <c r="BK430"/>
  <c r="J430"/>
  <c r="J431"/>
  <c r="BE431"/>
  <c r="J65"/>
  <c r="BI427"/>
  <c r="BH427"/>
  <c r="BG427"/>
  <c r="BF427"/>
  <c r="T427"/>
  <c r="T426"/>
  <c r="R427"/>
  <c r="R426"/>
  <c r="P427"/>
  <c r="P426"/>
  <c r="BK427"/>
  <c r="BK426"/>
  <c r="J426"/>
  <c r="J427"/>
  <c r="BE427"/>
  <c r="J64"/>
  <c r="BI425"/>
  <c r="BH425"/>
  <c r="BG425"/>
  <c r="BF425"/>
  <c r="T425"/>
  <c r="T424"/>
  <c r="R425"/>
  <c r="R424"/>
  <c r="P425"/>
  <c r="P424"/>
  <c r="BK425"/>
  <c r="BK424"/>
  <c r="J424"/>
  <c r="J425"/>
  <c r="BE425"/>
  <c r="J63"/>
  <c r="BI421"/>
  <c r="BH421"/>
  <c r="BG421"/>
  <c r="BF421"/>
  <c r="T421"/>
  <c r="T420"/>
  <c r="T419"/>
  <c r="R421"/>
  <c r="R420"/>
  <c r="R419"/>
  <c r="P421"/>
  <c r="P420"/>
  <c r="P419"/>
  <c r="BK421"/>
  <c r="BK420"/>
  <c r="J420"/>
  <c r="BK419"/>
  <c r="J419"/>
  <c r="J421"/>
  <c r="BE421"/>
  <c r="J62"/>
  <c r="J61"/>
  <c r="BI418"/>
  <c r="BH418"/>
  <c r="BG418"/>
  <c r="BF418"/>
  <c r="T418"/>
  <c r="R418"/>
  <c r="P418"/>
  <c r="BK418"/>
  <c r="J418"/>
  <c r="BE418"/>
  <c r="BI417"/>
  <c r="BH417"/>
  <c r="BG417"/>
  <c r="BF417"/>
  <c r="T417"/>
  <c r="R417"/>
  <c r="P417"/>
  <c r="BK417"/>
  <c r="J417"/>
  <c r="BE417"/>
  <c r="BI416"/>
  <c r="BH416"/>
  <c r="BG416"/>
  <c r="BF416"/>
  <c r="T416"/>
  <c r="R416"/>
  <c r="P416"/>
  <c r="BK416"/>
  <c r="J416"/>
  <c r="BE416"/>
  <c r="BI410"/>
  <c r="BH410"/>
  <c r="BG410"/>
  <c r="BF410"/>
  <c r="T410"/>
  <c r="R410"/>
  <c r="P410"/>
  <c r="BK410"/>
  <c r="J410"/>
  <c r="BE410"/>
  <c r="BI408"/>
  <c r="BH408"/>
  <c r="BG408"/>
  <c r="BF408"/>
  <c r="T408"/>
  <c r="R408"/>
  <c r="P408"/>
  <c r="BK408"/>
  <c r="J408"/>
  <c r="BE408"/>
  <c r="BI406"/>
  <c r="BH406"/>
  <c r="BG406"/>
  <c r="BF406"/>
  <c r="T406"/>
  <c r="R406"/>
  <c r="P406"/>
  <c r="BK406"/>
  <c r="J406"/>
  <c r="BE406"/>
  <c r="BI399"/>
  <c r="BH399"/>
  <c r="BG399"/>
  <c r="BF399"/>
  <c r="T399"/>
  <c r="R399"/>
  <c r="P399"/>
  <c r="BK399"/>
  <c r="J399"/>
  <c r="BE399"/>
  <c r="BI393"/>
  <c r="BH393"/>
  <c r="BG393"/>
  <c r="BF393"/>
  <c r="T393"/>
  <c r="R393"/>
  <c r="P393"/>
  <c r="BK393"/>
  <c r="J393"/>
  <c r="BE393"/>
  <c r="BI386"/>
  <c r="BH386"/>
  <c r="BG386"/>
  <c r="BF386"/>
  <c r="T386"/>
  <c r="T385"/>
  <c r="T384"/>
  <c r="R386"/>
  <c r="R385"/>
  <c r="R384"/>
  <c r="P386"/>
  <c r="P385"/>
  <c r="P384"/>
  <c r="BK386"/>
  <c r="BK385"/>
  <c r="J385"/>
  <c r="BK384"/>
  <c r="J384"/>
  <c r="J386"/>
  <c r="BE386"/>
  <c r="J60"/>
  <c r="J59"/>
  <c r="BI383"/>
  <c r="BH383"/>
  <c r="BG383"/>
  <c r="BF383"/>
  <c r="T383"/>
  <c r="T382"/>
  <c r="R383"/>
  <c r="R382"/>
  <c r="P383"/>
  <c r="P382"/>
  <c r="BK383"/>
  <c r="BK382"/>
  <c r="J382"/>
  <c r="J383"/>
  <c r="BE383"/>
  <c r="J58"/>
  <c r="BI380"/>
  <c r="BH380"/>
  <c r="BG380"/>
  <c r="BF380"/>
  <c r="T380"/>
  <c r="R380"/>
  <c r="P380"/>
  <c r="BK380"/>
  <c r="J380"/>
  <c r="BE380"/>
  <c r="BI378"/>
  <c r="BH378"/>
  <c r="BG378"/>
  <c r="BF378"/>
  <c r="T378"/>
  <c r="R378"/>
  <c r="P378"/>
  <c r="BK378"/>
  <c r="J378"/>
  <c r="BE378"/>
  <c r="BI375"/>
  <c r="BH375"/>
  <c r="BG375"/>
  <c r="BF375"/>
  <c r="T375"/>
  <c r="R375"/>
  <c r="P375"/>
  <c r="BK375"/>
  <c r="J375"/>
  <c r="BE375"/>
  <c r="BI373"/>
  <c r="BH373"/>
  <c r="BG373"/>
  <c r="BF373"/>
  <c r="T373"/>
  <c r="R373"/>
  <c r="P373"/>
  <c r="BK373"/>
  <c r="J373"/>
  <c r="BE373"/>
  <c r="BI370"/>
  <c r="BH370"/>
  <c r="BG370"/>
  <c r="BF370"/>
  <c r="T370"/>
  <c r="R370"/>
  <c r="P370"/>
  <c r="BK370"/>
  <c r="J370"/>
  <c r="BE370"/>
  <c r="BI368"/>
  <c r="BH368"/>
  <c r="BG368"/>
  <c r="BF368"/>
  <c r="T368"/>
  <c r="T367"/>
  <c r="R368"/>
  <c r="R367"/>
  <c r="P368"/>
  <c r="P367"/>
  <c r="BK368"/>
  <c r="BK367"/>
  <c r="J367"/>
  <c r="J368"/>
  <c r="BE368"/>
  <c r="J57"/>
  <c r="BI362"/>
  <c r="BH362"/>
  <c r="BG362"/>
  <c r="BF362"/>
  <c r="T362"/>
  <c r="R362"/>
  <c r="P362"/>
  <c r="BK362"/>
  <c r="J362"/>
  <c r="BE362"/>
  <c r="BI357"/>
  <c r="BH357"/>
  <c r="BG357"/>
  <c r="BF357"/>
  <c r="T357"/>
  <c r="R357"/>
  <c r="P357"/>
  <c r="BK357"/>
  <c r="J357"/>
  <c r="BE357"/>
  <c r="BI354"/>
  <c r="BH354"/>
  <c r="BG354"/>
  <c r="BF354"/>
  <c r="T354"/>
  <c r="R354"/>
  <c r="P354"/>
  <c r="BK354"/>
  <c r="J354"/>
  <c r="BE354"/>
  <c r="BI349"/>
  <c r="BH349"/>
  <c r="BG349"/>
  <c r="BF349"/>
  <c r="T349"/>
  <c r="R349"/>
  <c r="P349"/>
  <c r="BK349"/>
  <c r="J349"/>
  <c r="BE349"/>
  <c r="BI341"/>
  <c r="BH341"/>
  <c r="BG341"/>
  <c r="BF341"/>
  <c r="T341"/>
  <c r="R341"/>
  <c r="P341"/>
  <c r="BK341"/>
  <c r="J341"/>
  <c r="BE341"/>
  <c r="BI340"/>
  <c r="BH340"/>
  <c r="BG340"/>
  <c r="BF340"/>
  <c r="T340"/>
  <c r="R340"/>
  <c r="P340"/>
  <c r="BK340"/>
  <c r="J340"/>
  <c r="BE340"/>
  <c r="BI335"/>
  <c r="BH335"/>
  <c r="BG335"/>
  <c r="BF335"/>
  <c r="T335"/>
  <c r="R335"/>
  <c r="P335"/>
  <c r="BK335"/>
  <c r="J335"/>
  <c r="BE335"/>
  <c r="BI334"/>
  <c r="BH334"/>
  <c r="BG334"/>
  <c r="BF334"/>
  <c r="T334"/>
  <c r="R334"/>
  <c r="P334"/>
  <c r="BK334"/>
  <c r="J334"/>
  <c r="BE334"/>
  <c r="BI329"/>
  <c r="BH329"/>
  <c r="BG329"/>
  <c r="BF329"/>
  <c r="T329"/>
  <c r="R329"/>
  <c r="P329"/>
  <c r="BK329"/>
  <c r="J329"/>
  <c r="BE329"/>
  <c r="BI327"/>
  <c r="BH327"/>
  <c r="BG327"/>
  <c r="BF327"/>
  <c r="T327"/>
  <c r="R327"/>
  <c r="P327"/>
  <c r="BK327"/>
  <c r="J327"/>
  <c r="BE327"/>
  <c r="BI322"/>
  <c r="BH322"/>
  <c r="BG322"/>
  <c r="BF322"/>
  <c r="T322"/>
  <c r="R322"/>
  <c r="P322"/>
  <c r="BK322"/>
  <c r="J322"/>
  <c r="BE322"/>
  <c r="BI318"/>
  <c r="BH318"/>
  <c r="BG318"/>
  <c r="BF318"/>
  <c r="T318"/>
  <c r="R318"/>
  <c r="P318"/>
  <c r="BK318"/>
  <c r="J318"/>
  <c r="BE318"/>
  <c r="BI313"/>
  <c r="BH313"/>
  <c r="BG313"/>
  <c r="BF313"/>
  <c r="T313"/>
  <c r="R313"/>
  <c r="P313"/>
  <c r="BK313"/>
  <c r="J313"/>
  <c r="BE313"/>
  <c r="BI308"/>
  <c r="BH308"/>
  <c r="BG308"/>
  <c r="BF308"/>
  <c r="T308"/>
  <c r="R308"/>
  <c r="P308"/>
  <c r="BK308"/>
  <c r="J308"/>
  <c r="BE308"/>
  <c r="BI307"/>
  <c r="BH307"/>
  <c r="BG307"/>
  <c r="BF307"/>
  <c r="T307"/>
  <c r="T306"/>
  <c r="R307"/>
  <c r="R306"/>
  <c r="P307"/>
  <c r="P306"/>
  <c r="BK307"/>
  <c r="BK306"/>
  <c r="J306"/>
  <c r="J307"/>
  <c r="BE307"/>
  <c r="J56"/>
  <c r="BI302"/>
  <c r="BH302"/>
  <c r="BG302"/>
  <c r="BF302"/>
  <c r="T302"/>
  <c r="R302"/>
  <c r="P302"/>
  <c r="BK302"/>
  <c r="J302"/>
  <c r="BE302"/>
  <c r="BI300"/>
  <c r="BH300"/>
  <c r="BG300"/>
  <c r="BF300"/>
  <c r="T300"/>
  <c r="R300"/>
  <c r="P300"/>
  <c r="BK300"/>
  <c r="J300"/>
  <c r="BE300"/>
  <c r="BI297"/>
  <c r="BH297"/>
  <c r="BG297"/>
  <c r="BF297"/>
  <c r="T297"/>
  <c r="R297"/>
  <c r="P297"/>
  <c r="BK297"/>
  <c r="J297"/>
  <c r="BE297"/>
  <c r="BI293"/>
  <c r="BH293"/>
  <c r="BG293"/>
  <c r="BF293"/>
  <c r="T293"/>
  <c r="R293"/>
  <c r="P293"/>
  <c r="BK293"/>
  <c r="J293"/>
  <c r="BE293"/>
  <c r="BI289"/>
  <c r="BH289"/>
  <c r="BG289"/>
  <c r="BF289"/>
  <c r="T289"/>
  <c r="R289"/>
  <c r="P289"/>
  <c r="BK289"/>
  <c r="J289"/>
  <c r="BE289"/>
  <c r="BI285"/>
  <c r="BH285"/>
  <c r="BG285"/>
  <c r="BF285"/>
  <c r="T285"/>
  <c r="T284"/>
  <c r="R285"/>
  <c r="R284"/>
  <c r="P285"/>
  <c r="P284"/>
  <c r="BK285"/>
  <c r="BK284"/>
  <c r="J284"/>
  <c r="J285"/>
  <c r="BE285"/>
  <c r="J55"/>
  <c r="BI281"/>
  <c r="BH281"/>
  <c r="BG281"/>
  <c r="BF281"/>
  <c r="T281"/>
  <c r="R281"/>
  <c r="P281"/>
  <c r="BK281"/>
  <c r="J281"/>
  <c r="BE281"/>
  <c r="BI278"/>
  <c r="BH278"/>
  <c r="BG278"/>
  <c r="BF278"/>
  <c r="T278"/>
  <c r="R278"/>
  <c r="P278"/>
  <c r="BK278"/>
  <c r="J278"/>
  <c r="BE278"/>
  <c r="BI275"/>
  <c r="BH275"/>
  <c r="BG275"/>
  <c r="BF275"/>
  <c r="T275"/>
  <c r="R275"/>
  <c r="P275"/>
  <c r="BK275"/>
  <c r="J275"/>
  <c r="BE275"/>
  <c r="BI273"/>
  <c r="BH273"/>
  <c r="BG273"/>
  <c r="BF273"/>
  <c r="T273"/>
  <c r="R273"/>
  <c r="P273"/>
  <c r="BK273"/>
  <c r="J273"/>
  <c r="BE273"/>
  <c r="BI270"/>
  <c r="BH270"/>
  <c r="BG270"/>
  <c r="BF270"/>
  <c r="T270"/>
  <c r="R270"/>
  <c r="P270"/>
  <c r="BK270"/>
  <c r="J270"/>
  <c r="BE270"/>
  <c r="BI269"/>
  <c r="BH269"/>
  <c r="BG269"/>
  <c r="BF269"/>
  <c r="T269"/>
  <c r="R269"/>
  <c r="P269"/>
  <c r="BK269"/>
  <c r="J269"/>
  <c r="BE269"/>
  <c r="BI266"/>
  <c r="BH266"/>
  <c r="BG266"/>
  <c r="BF266"/>
  <c r="T266"/>
  <c r="R266"/>
  <c r="P266"/>
  <c r="BK266"/>
  <c r="J266"/>
  <c r="BE266"/>
  <c r="BI264"/>
  <c r="BH264"/>
  <c r="BG264"/>
  <c r="BF264"/>
  <c r="T264"/>
  <c r="R264"/>
  <c r="P264"/>
  <c r="BK264"/>
  <c r="J264"/>
  <c r="BE264"/>
  <c r="BI261"/>
  <c r="BH261"/>
  <c r="BG261"/>
  <c r="BF261"/>
  <c r="T261"/>
  <c r="R261"/>
  <c r="P261"/>
  <c r="BK261"/>
  <c r="J261"/>
  <c r="BE261"/>
  <c r="BI257"/>
  <c r="BH257"/>
  <c r="BG257"/>
  <c r="BF257"/>
  <c r="T257"/>
  <c r="R257"/>
  <c r="P257"/>
  <c r="BK257"/>
  <c r="J257"/>
  <c r="BE257"/>
  <c r="BI254"/>
  <c r="BH254"/>
  <c r="BG254"/>
  <c r="BF254"/>
  <c r="T254"/>
  <c r="R254"/>
  <c r="P254"/>
  <c r="BK254"/>
  <c r="J254"/>
  <c r="BE254"/>
  <c r="BI251"/>
  <c r="BH251"/>
  <c r="BG251"/>
  <c r="BF251"/>
  <c r="T251"/>
  <c r="R251"/>
  <c r="P251"/>
  <c r="BK251"/>
  <c r="J251"/>
  <c r="BE251"/>
  <c r="BI249"/>
  <c r="BH249"/>
  <c r="BG249"/>
  <c r="BF249"/>
  <c r="T249"/>
  <c r="R249"/>
  <c r="P249"/>
  <c r="BK249"/>
  <c r="J249"/>
  <c r="BE249"/>
  <c r="BI247"/>
  <c r="BH247"/>
  <c r="BG247"/>
  <c r="BF247"/>
  <c r="T247"/>
  <c r="R247"/>
  <c r="P247"/>
  <c r="BK247"/>
  <c r="J247"/>
  <c r="BE247"/>
  <c r="BI245"/>
  <c r="BH245"/>
  <c r="BG245"/>
  <c r="BF245"/>
  <c r="T245"/>
  <c r="R245"/>
  <c r="P245"/>
  <c r="BK245"/>
  <c r="J245"/>
  <c r="BE245"/>
  <c r="BI240"/>
  <c r="BH240"/>
  <c r="BG240"/>
  <c r="BF240"/>
  <c r="T240"/>
  <c r="R240"/>
  <c r="P240"/>
  <c r="BK240"/>
  <c r="J240"/>
  <c r="BE240"/>
  <c r="BI237"/>
  <c r="BH237"/>
  <c r="BG237"/>
  <c r="BF237"/>
  <c r="T237"/>
  <c r="R237"/>
  <c r="P237"/>
  <c r="BK237"/>
  <c r="J237"/>
  <c r="BE237"/>
  <c r="BI234"/>
  <c r="BH234"/>
  <c r="BG234"/>
  <c r="BF234"/>
  <c r="T234"/>
  <c r="R234"/>
  <c r="P234"/>
  <c r="BK234"/>
  <c r="J234"/>
  <c r="BE234"/>
  <c r="BI232"/>
  <c r="BH232"/>
  <c r="BG232"/>
  <c r="BF232"/>
  <c r="T232"/>
  <c r="R232"/>
  <c r="P232"/>
  <c r="BK232"/>
  <c r="J232"/>
  <c r="BE232"/>
  <c r="BI227"/>
  <c r="BH227"/>
  <c r="BG227"/>
  <c r="BF227"/>
  <c r="T227"/>
  <c r="R227"/>
  <c r="P227"/>
  <c r="BK227"/>
  <c r="J227"/>
  <c r="BE227"/>
  <c r="BI225"/>
  <c r="BH225"/>
  <c r="BG225"/>
  <c r="BF225"/>
  <c r="T225"/>
  <c r="R225"/>
  <c r="P225"/>
  <c r="BK225"/>
  <c r="J225"/>
  <c r="BE225"/>
  <c r="BI221"/>
  <c r="BH221"/>
  <c r="BG221"/>
  <c r="BF221"/>
  <c r="T221"/>
  <c r="R221"/>
  <c r="P221"/>
  <c r="BK221"/>
  <c r="J221"/>
  <c r="BE221"/>
  <c r="BI216"/>
  <c r="BH216"/>
  <c r="BG216"/>
  <c r="BF216"/>
  <c r="T216"/>
  <c r="R216"/>
  <c r="P216"/>
  <c r="BK216"/>
  <c r="J216"/>
  <c r="BE216"/>
  <c r="BI214"/>
  <c r="BH214"/>
  <c r="BG214"/>
  <c r="BF214"/>
  <c r="T214"/>
  <c r="R214"/>
  <c r="P214"/>
  <c r="BK214"/>
  <c r="J214"/>
  <c r="BE214"/>
  <c r="BI211"/>
  <c r="BH211"/>
  <c r="BG211"/>
  <c r="BF211"/>
  <c r="T211"/>
  <c r="R211"/>
  <c r="P211"/>
  <c r="BK211"/>
  <c r="J211"/>
  <c r="BE211"/>
  <c r="BI208"/>
  <c r="BH208"/>
  <c r="BG208"/>
  <c r="BF208"/>
  <c r="T208"/>
  <c r="R208"/>
  <c r="P208"/>
  <c r="BK208"/>
  <c r="J208"/>
  <c r="BE208"/>
  <c r="BI205"/>
  <c r="BH205"/>
  <c r="BG205"/>
  <c r="BF205"/>
  <c r="T205"/>
  <c r="R205"/>
  <c r="P205"/>
  <c r="BK205"/>
  <c r="J205"/>
  <c r="BE205"/>
  <c r="BI202"/>
  <c r="BH202"/>
  <c r="BG202"/>
  <c r="BF202"/>
  <c r="T202"/>
  <c r="R202"/>
  <c r="P202"/>
  <c r="BK202"/>
  <c r="J202"/>
  <c r="BE202"/>
  <c r="BI197"/>
  <c r="BH197"/>
  <c r="BG197"/>
  <c r="BF197"/>
  <c r="T197"/>
  <c r="R197"/>
  <c r="P197"/>
  <c r="BK197"/>
  <c r="J197"/>
  <c r="BE197"/>
  <c r="BI192"/>
  <c r="BH192"/>
  <c r="BG192"/>
  <c r="BF192"/>
  <c r="T192"/>
  <c r="R192"/>
  <c r="P192"/>
  <c r="BK192"/>
  <c r="J192"/>
  <c r="BE192"/>
  <c r="BI187"/>
  <c r="BH187"/>
  <c r="BG187"/>
  <c r="BF187"/>
  <c r="T187"/>
  <c r="R187"/>
  <c r="P187"/>
  <c r="BK187"/>
  <c r="J187"/>
  <c r="BE187"/>
  <c r="BI182"/>
  <c r="BH182"/>
  <c r="BG182"/>
  <c r="BF182"/>
  <c r="T182"/>
  <c r="R182"/>
  <c r="P182"/>
  <c r="BK182"/>
  <c r="J182"/>
  <c r="BE182"/>
  <c r="BI177"/>
  <c r="BH177"/>
  <c r="BG177"/>
  <c r="BF177"/>
  <c r="T177"/>
  <c r="R177"/>
  <c r="P177"/>
  <c r="BK177"/>
  <c r="J177"/>
  <c r="BE177"/>
  <c r="BI172"/>
  <c r="BH172"/>
  <c r="BG172"/>
  <c r="BF172"/>
  <c r="T172"/>
  <c r="R172"/>
  <c r="P172"/>
  <c r="BK172"/>
  <c r="J172"/>
  <c r="BE172"/>
  <c r="BI169"/>
  <c r="BH169"/>
  <c r="BG169"/>
  <c r="BF169"/>
  <c r="T169"/>
  <c r="R169"/>
  <c r="P169"/>
  <c r="BK169"/>
  <c r="J169"/>
  <c r="BE169"/>
  <c r="BI164"/>
  <c r="BH164"/>
  <c r="BG164"/>
  <c r="BF164"/>
  <c r="T164"/>
  <c r="R164"/>
  <c r="P164"/>
  <c r="BK164"/>
  <c r="J164"/>
  <c r="BE164"/>
  <c r="BI159"/>
  <c r="BH159"/>
  <c r="BG159"/>
  <c r="BF159"/>
  <c r="T159"/>
  <c r="R159"/>
  <c r="P159"/>
  <c r="BK159"/>
  <c r="J159"/>
  <c r="BE159"/>
  <c r="BI154"/>
  <c r="BH154"/>
  <c r="BG154"/>
  <c r="BF154"/>
  <c r="T154"/>
  <c r="R154"/>
  <c r="P154"/>
  <c r="BK154"/>
  <c r="J154"/>
  <c r="BE154"/>
  <c r="BI149"/>
  <c r="BH149"/>
  <c r="BG149"/>
  <c r="BF149"/>
  <c r="T149"/>
  <c r="R149"/>
  <c r="P149"/>
  <c r="BK149"/>
  <c r="J149"/>
  <c r="BE149"/>
  <c r="BI144"/>
  <c r="BH144"/>
  <c r="BG144"/>
  <c r="BF144"/>
  <c r="T144"/>
  <c r="R144"/>
  <c r="P144"/>
  <c r="BK144"/>
  <c r="J144"/>
  <c r="BE144"/>
  <c r="BI139"/>
  <c r="BH139"/>
  <c r="BG139"/>
  <c r="BF139"/>
  <c r="T139"/>
  <c r="R139"/>
  <c r="P139"/>
  <c r="BK139"/>
  <c r="J139"/>
  <c r="BE139"/>
  <c r="BI132"/>
  <c r="BH132"/>
  <c r="BG132"/>
  <c r="BF132"/>
  <c r="T132"/>
  <c r="R132"/>
  <c r="P132"/>
  <c r="BK132"/>
  <c r="J132"/>
  <c r="BE132"/>
  <c r="BI127"/>
  <c r="BH127"/>
  <c r="BG127"/>
  <c r="BF127"/>
  <c r="T127"/>
  <c r="R127"/>
  <c r="P127"/>
  <c r="BK127"/>
  <c r="J127"/>
  <c r="BE127"/>
  <c r="BI122"/>
  <c r="BH122"/>
  <c r="BG122"/>
  <c r="BF122"/>
  <c r="T122"/>
  <c r="R122"/>
  <c r="P122"/>
  <c r="BK122"/>
  <c r="J122"/>
  <c r="BE122"/>
  <c r="BI117"/>
  <c r="BH117"/>
  <c r="BG117"/>
  <c r="BF117"/>
  <c r="T117"/>
  <c r="R117"/>
  <c r="P117"/>
  <c r="BK117"/>
  <c r="J117"/>
  <c r="BE117"/>
  <c r="BI112"/>
  <c r="BH112"/>
  <c r="BG112"/>
  <c r="BF112"/>
  <c r="T112"/>
  <c r="R112"/>
  <c r="P112"/>
  <c r="BK112"/>
  <c r="J112"/>
  <c r="BE112"/>
  <c r="BI107"/>
  <c r="BH107"/>
  <c r="BG107"/>
  <c r="BF107"/>
  <c r="T107"/>
  <c r="R107"/>
  <c r="P107"/>
  <c r="BK107"/>
  <c r="J107"/>
  <c r="BE107"/>
  <c r="BI102"/>
  <c r="BH102"/>
  <c r="BG102"/>
  <c r="BF102"/>
  <c r="T102"/>
  <c r="R102"/>
  <c r="P102"/>
  <c r="BK102"/>
  <c r="J102"/>
  <c r="BE102"/>
  <c r="BI97"/>
  <c r="BH97"/>
  <c r="BG97"/>
  <c r="BF97"/>
  <c r="T97"/>
  <c r="R97"/>
  <c r="P97"/>
  <c r="BK97"/>
  <c r="J97"/>
  <c r="BE97"/>
  <c r="BI92"/>
  <c r="BH92"/>
  <c r="BG92"/>
  <c r="BF92"/>
  <c r="T92"/>
  <c r="R92"/>
  <c r="P92"/>
  <c r="BK92"/>
  <c r="J92"/>
  <c r="BE92"/>
  <c r="BI86"/>
  <c r="F32"/>
  <c i="1" r="BD52"/>
  <c i="2" r="BH86"/>
  <c r="F31"/>
  <c i="1" r="BC52"/>
  <c i="2" r="BG86"/>
  <c r="F30"/>
  <c i="1" r="BB52"/>
  <c i="2" r="BF86"/>
  <c r="J29"/>
  <c i="1" r="AW52"/>
  <c i="2" r="F29"/>
  <c i="1" r="BA52"/>
  <c i="2" r="T86"/>
  <c r="T85"/>
  <c r="T84"/>
  <c r="T83"/>
  <c r="R86"/>
  <c r="R85"/>
  <c r="R84"/>
  <c r="R83"/>
  <c r="P86"/>
  <c r="P85"/>
  <c r="P84"/>
  <c r="P83"/>
  <c i="1" r="AU52"/>
  <c i="2" r="BK86"/>
  <c r="BK85"/>
  <c r="J85"/>
  <c r="BK84"/>
  <c r="J84"/>
  <c r="BK83"/>
  <c r="J83"/>
  <c r="J52"/>
  <c r="J25"/>
  <c i="1" r="AG52"/>
  <c i="2" r="J86"/>
  <c r="BE86"/>
  <c r="J28"/>
  <c i="1" r="AV52"/>
  <c i="2" r="F28"/>
  <c i="1" r="AZ52"/>
  <c i="2" r="J54"/>
  <c r="J53"/>
  <c r="J79"/>
  <c r="F79"/>
  <c r="F77"/>
  <c r="E75"/>
  <c r="J47"/>
  <c r="F47"/>
  <c r="F45"/>
  <c r="E43"/>
  <c r="J34"/>
  <c r="J16"/>
  <c r="E16"/>
  <c r="F80"/>
  <c r="F48"/>
  <c r="J15"/>
  <c r="J10"/>
  <c r="J77"/>
  <c r="J45"/>
  <c i="1" r="BD51"/>
  <c r="W30"/>
  <c r="BC51"/>
  <c r="W29"/>
  <c r="BB51"/>
  <c r="W28"/>
  <c r="BA51"/>
  <c r="W27"/>
  <c r="AZ51"/>
  <c r="W26"/>
  <c r="AY51"/>
  <c r="AX51"/>
  <c r="AW51"/>
  <c r="AK27"/>
  <c r="AV51"/>
  <c r="AK26"/>
  <c r="AU51"/>
  <c r="AT51"/>
  <c r="AS51"/>
  <c r="AG51"/>
  <c r="AK2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<sst xmlns="http://schemas.openxmlformats.org/spreadsheetml/2006/main">
  <si>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</si>
  <si>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</si>
  <si>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</si>
  <si>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</si>
  <si>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</si>
  <si>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</si>
  <si>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</si>
  <si>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{3b43ed49-b6d8-4c8b-9bc7-b064481b33f9}</t>
  </si>
  <si>
    <t>0,01</t>
  </si>
  <si>
    <t>21</t>
  </si>
  <si>
    <t>15</t>
  </si>
  <si>
    <t>REKAPITULACE STAVBY</t>
  </si>
  <si>
    <t xml:space="preserve">v ---  níže se nacházejí doplnkové a pomocné údaje k sestavám  --- v</t>
  </si>
  <si>
    <t>Návod na vyplnění</t>
  </si>
  <si>
    <t>0,001</t>
  </si>
  <si>
    <t>Kód:</t>
  </si>
  <si>
    <t>sku15</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</si>
  <si>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</si>
  <si>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</si>
  <si>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Vybudování chodníku na ul.Gerasimové v úseku ul.Průkopnická - ul.Krasnoarmějců</t>
  </si>
  <si>
    <t>KSO:</t>
  </si>
  <si>
    <t>822 29 32</t>
  </si>
  <si>
    <t>CC-CZ:</t>
  </si>
  <si>
    <t>2112</t>
  </si>
  <si>
    <t>Místo:</t>
  </si>
  <si>
    <t>Ostrava - Hrabůvka</t>
  </si>
  <si>
    <t>Datum:</t>
  </si>
  <si>
    <t>9. 3. 2018</t>
  </si>
  <si>
    <t>CZ-CPV:</t>
  </si>
  <si>
    <t>45233160-8</t>
  </si>
  <si>
    <t>CZ-CPA:</t>
  </si>
  <si>
    <t>42.11.20</t>
  </si>
  <si>
    <t>Zadavatel:</t>
  </si>
  <si>
    <t>IČ:</t>
  </si>
  <si>
    <t/>
  </si>
  <si>
    <t>SMO - MOb Ostrava - Jih,Horní 791/3,Ostrava</t>
  </si>
  <si>
    <t>DIČ:</t>
  </si>
  <si>
    <t>Uchazeč:</t>
  </si>
  <si>
    <t>Vyplň údaj</t>
  </si>
  <si>
    <t>Projektant:</t>
  </si>
  <si>
    <t>VS Projekt s.r.o.,Na Obvodu 45,703 00 Ostrava</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</si>
  <si>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</si>
  <si>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</si>
  <si>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</si>
  <si>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</si>
  <si>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</si>
  <si>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</si>
  <si>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</si>
  <si>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</si>
  <si>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</si>
  <si>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</si>
  <si>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</si>
  <si>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</si>
  <si>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</si>
  <si>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</si>
  <si>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</si>
  <si>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</si>
  <si>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</si>
  <si>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</si>
  <si>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</si>
  <si>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</si>
  <si>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</si>
  <si>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</si>
  <si>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</si>
  <si>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</si>
  <si>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</si>
  <si>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</si>
  <si>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</si>
  <si>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</si>
  <si>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</si>
  <si>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</si>
  <si>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</si>
  <si>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</si>
  <si>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</si>
  <si>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</si>
  <si>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</si>
  <si>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</si>
  <si>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</si>
  <si>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</si>
  <si>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</si>
  <si>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t>
  </si>
  <si>
    <t>STA</t>
  </si>
  <si>
    <t>1</t>
  </si>
  <si>
    <t>###NOINSERT###</t>
  </si>
  <si>
    <t>1) Krycí list soupisu</t>
  </si>
  <si>
    <t>2) Rekapitulace</t>
  </si>
  <si>
    <t>3) Soupis prací</t>
  </si>
  <si>
    <t>Zpět na list:</t>
  </si>
  <si>
    <t>Rekapitulace stavby</t>
  </si>
  <si>
    <t>f1</t>
  </si>
  <si>
    <t>odkopávka</t>
  </si>
  <si>
    <t>120,054</t>
  </si>
  <si>
    <t>2</t>
  </si>
  <si>
    <t>f2</t>
  </si>
  <si>
    <t>obruba z kostek</t>
  </si>
  <si>
    <t>106</t>
  </si>
  <si>
    <t>KRYCÍ LIST SOUPISU</t>
  </si>
  <si>
    <t>f3</t>
  </si>
  <si>
    <t>ohumusování</t>
  </si>
  <si>
    <t>212</t>
  </si>
  <si>
    <t>f5</t>
  </si>
  <si>
    <t>řezání asfaltu</t>
  </si>
  <si>
    <t>f6</t>
  </si>
  <si>
    <t>plocha dlažby</t>
  </si>
  <si>
    <t>190,55</t>
  </si>
  <si>
    <t>REKAPITULACE ČLENĚNÍ SOUPISU PRACÍ</t>
  </si>
  <si>
    <t>Kód dílu - Popis</t>
  </si>
  <si>
    <t>Cena celkem [CZK]</t>
  </si>
  <si>
    <t>Náklady soupisu celkem</t>
  </si>
  <si>
    <t>-1</t>
  </si>
  <si>
    <t>HSV - Práce a dodávky HSV</t>
  </si>
  <si>
    <t xml:space="preserve">    1 - Zemní práce</t>
  </si>
  <si>
    <t xml:space="preserve">    5 - Komunikace pozemní</t>
  </si>
  <si>
    <t xml:space="preserve">    9 - Ostatní konstrukce a práce, bourání</t>
  </si>
  <si>
    <t xml:space="preserve">    997 - Přesun sutě</t>
  </si>
  <si>
    <t xml:space="preserve">    998 - Přesun hmot</t>
  </si>
  <si>
    <t>M - Práce a dodávky M</t>
  </si>
  <si>
    <t xml:space="preserve">    46-M - Zemní práce při extr.mont.pracích</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</si>
  <si>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</si>
  <si>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</si>
  <si>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</si>
  <si>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</si>
  <si>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</si>
  <si>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</si>
  <si>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</si>
  <si>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</si>
  <si>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</si>
  <si>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</si>
  <si>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</si>
  <si>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</si>
  <si>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</si>
  <si>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</si>
  <si>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</si>
  <si>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</si>
  <si>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</si>
  <si>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</si>
  <si>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</si>
  <si>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</si>
  <si>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</si>
  <si>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</si>
  <si>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</si>
  <si>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</si>
  <si>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111201101</t>
  </si>
  <si>
    <t xml:space="preserve">Odstranění křovin a stromů s odstraněním kořenů  průměru kmene do 100 mm do sklonu terénu 1 : 5, při celkové ploše do 1 000 m2</t>
  </si>
  <si>
    <t>m2</t>
  </si>
  <si>
    <t>CS ÚRS 2018 01</t>
  </si>
  <si>
    <t>4</t>
  </si>
  <si>
    <t>-350139555</t>
  </si>
  <si>
    <t>PSC</t>
  </si>
  <si>
    <t xml:space="preserve">Poznámka k souboru cen:_x000d_
1. Cenu -1104 lze použít jestliže se odstranění stromů a křovin neprovádí na holo. 2. Cena -1101 je určena i pro: a) odstraňování křovin a stromů o průměru kmene do 100 mm z ploch, jejichž celková výměra je větší než 1 000 m2 při sklonu terénu strmějším než 1 : 5; b) LTM při jakékoliv celkové ploše jednotlivě přes 30 m2. 3. V ceně jsou započteny i náklady na případné nutné odklizení křovin a stromů na hromady na vzdálenost do 50 m nebo naložení na dopravní prostředek. 4. Průměr kmenů stromů (křovin) se měří 0,15 m nad přilehlým terénem. 5.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 </t>
  </si>
  <si>
    <t>VV</t>
  </si>
  <si>
    <t>"v.č.C2.3</t>
  </si>
  <si>
    <t>1,00*4</t>
  </si>
  <si>
    <t>5,00*2</t>
  </si>
  <si>
    <t>Součet</t>
  </si>
  <si>
    <t>112101102</t>
  </si>
  <si>
    <t>Odstranění stromů s odřezáním kmene a s odvětvením listnatých, průměru kmene přes 300 do 500 mm</t>
  </si>
  <si>
    <t>kus</t>
  </si>
  <si>
    <t>-1258699065</t>
  </si>
  <si>
    <t xml:space="preserve">Poznámka k souboru cen:_x000d_
1. Ceny jsou určeny pro odstranění stromů v rámci přípravy staveniště. 2. Ceny lze použít i pro odstranění stromů ze sesuté zeminy, vývratů a polomů. 3. V ceně jsou započteny i náklady na případné nutné odklizení kmene a větví odděleně na vzdálenost do 50 m nebo s naložením na dopravní prostředek.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 5. Ceny nelze užít v případě, kdy je nutné odstraňování stromu po částech; tyto práce lze oceňovat příslušnými cenami katalogu 823-1 Plochy a úprava území. </t>
  </si>
  <si>
    <t>3</t>
  </si>
  <si>
    <t>112101103</t>
  </si>
  <si>
    <t>Odstranění stromů s odřezáním kmene a s odvětvením listnatých, průměru kmene přes 500 do 700 mm</t>
  </si>
  <si>
    <t>342490200</t>
  </si>
  <si>
    <t>1+1</t>
  </si>
  <si>
    <t>112201102</t>
  </si>
  <si>
    <t xml:space="preserve">Odstranění pařezů  s jejich vykopáním, vytrháním nebo odstřelením, s přesekáním kořenů průměru přes 300 do 500 mm</t>
  </si>
  <si>
    <t>1085838859</t>
  </si>
  <si>
    <t xml:space="preserve">Poznámka k souboru cen:_x000d_
1. Ceny lze použít i pro odstranění pařezů ze sesuté zeminy, vývratů a polomů. 2. V ceně jsou započteny i náklady na případné nutné odklizení pařezů na hromady na vzdálenost do 50 m nebo naložení na dopravní prostředek. 3. Mají-li se odstraňovat pařezy z pokáceného souvislého lesního porostu, lze počet pařezů stanovit s přihlédnutím k tabulce v příloze č. 1. 4. Zásyp jam po pařezech se oceňuje cenami souboru cen 174 20-12 této části katalogu. 5. Průměr pařezu se měří v místě řezu kmene na základě dvojího na sebe kolmého měření a následného zprůměrování naměřených hodnot. </t>
  </si>
  <si>
    <t>5</t>
  </si>
  <si>
    <t>112201103</t>
  </si>
  <si>
    <t xml:space="preserve">Odstranění pařezů  s jejich vykopáním, vytrháním nebo odstřelením, s přesekáním kořenů průměru přes 500 do 700 mm</t>
  </si>
  <si>
    <t>26825570</t>
  </si>
  <si>
    <t>6</t>
  </si>
  <si>
    <t>113106023</t>
  </si>
  <si>
    <t>Rozebrání dlažeb a dílců při překopech inženýrských sítí s přemístěním hmot na skládku na vzdálenost do 3 m nebo s naložením na dopravní prostředek ručně komunikací pro pěší s ložem z kameniva nebo živice a s výplní spár ze zámkové dlažby</t>
  </si>
  <si>
    <t>357796132</t>
  </si>
  <si>
    <t xml:space="preserve">Poznámka k souboru cen:_x000d_
1. Ceny jsou určeny pouze pro rozebrání dlažeb včetně odstranění lože po překopech inženýrských sítí z důvodu oprav havárií a přeložek. 2. Ceny nelze použít pro rozebrání dlažeb při zřízení nových inženýrských sítí. 3. Ceny nelze použít pro rozebrání dlažeb uložených do betonového lože nebo do cementové malty, které se oceňují cenami 113 10-7030 až -7034, -7430 až -7434 a -7530 až -7534 Odstranění podkladů nebo krytů po překopech z betonu prostého. 4. V cenách nejsou započteny náklady na popř. nutné očištění: a) dlažebních nebo mozaikových kostek, které se oceňuje cenami souboru cen 979 07-11 Očištění vybouraných dlažebních kostek části C 01 tohoto katalogu, b) betonových, kameninových nebo kamenných desek nebo dlaždic, které se oceňuje cenami souboru cen 979 0 . - . . Očištění vybouraných obrubníků, krajníků, desek nebo dílců části C 01 tohoto katalogu. 5. Přemístění vybourané dlažby včetně materiálu z lože a spár na vzdálenost přes 3 m se oceňuje cenami souborů cen 997 22-1 Vodorovná doprava suti a vybouraných hmot. </t>
  </si>
  <si>
    <t>"výkaz výměr</t>
  </si>
  <si>
    <t>19,00</t>
  </si>
  <si>
    <t>7</t>
  </si>
  <si>
    <t>113106121</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</si>
  <si>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</si>
  <si>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765456986</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</si>
  <si>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</si>
  <si>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3,50</t>
  </si>
  <si>
    <t>8</t>
  </si>
  <si>
    <t>113107322</t>
  </si>
  <si>
    <t>Odstranění podkladů nebo krytů strojně plochy jednotlivě do 50 m2 s přemístěním hmot na skládku na vzdálenost do 3 m nebo s naložením na dopravní prostředek z kameniva hrubého drceného, o tl. vrstvy přes 100 do 200 mm</t>
  </si>
  <si>
    <t>959039416</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</si>
  <si>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</si>
  <si>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19,00+3,50</t>
  </si>
  <si>
    <t>9</t>
  </si>
  <si>
    <t>113202111</t>
  </si>
  <si>
    <t xml:space="preserve">Vytrhání obrub  s vybouráním lože, s přemístěním hmot na skládku na vzdálenost do 3 m nebo s naložením na dopravní prostředek z krajníků nebo obrubníků stojatých</t>
  </si>
  <si>
    <t>m</t>
  </si>
  <si>
    <t>-4974671</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</si>
  <si>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</si>
  <si>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106,00</t>
  </si>
  <si>
    <t>10</t>
  </si>
  <si>
    <t>122202202</t>
  </si>
  <si>
    <t xml:space="preserve">Odkopávky a prokopávky nezapažené pro silnice  s přemístěním výkopku v příčných profilech na vzdálenost do 15 m nebo s naložením na dopravní prostředek v hornině tř. 3 přes 100 do 1 000 m3</t>
  </si>
  <si>
    <t>m3</t>
  </si>
  <si>
    <t>1432382005</t>
  </si>
  <si>
    <t xml:space="preserve">Poznámka k souboru cen:_x000d_
1. Ceny jsou určeny pro vykopávky: a) příkopů pro silnice a to i tehdy, jsou-li vykopávky příkopů prováděny samostatně, b) v zemnících na suchu, jestliže tyto zemníky přímo souvisejí s odkopávkami nebo prokopávkami pro spodní stavbu silnic. Vykopávky v ostatních zemnících se oceňují podle kapitoly. 3*2 Zemníky Všeobecných podmínek tohoto katalogu. c) při zahlubování silnic pro mimoúrovňové křížení a pro vykopávky pod mosty provedenými v předepsaném předstihu. Část vykopávky mezi svislými rovinami proloženými vnějšími hranami mostu se oceňují: - při objemu do 1 000 m3 cenami pro množství do 100 m3 - při objemu přes 1 000 m3 cenami pro množství přes 100 do 1 000 m3. d) pro sejmutí podorničí s přihlédnutím k ustanovení čl. 3112 Všeobecných podmínek katalogu. 2. Ceny nelze použít pro odkopávky a prokopávky v zapažených prostorách; tyto zemní práce se oceňují podle čl. 3116 Všeobecných podmínek tohoto katalogu. 3. V cenách jsou započteny i náklady na vodorovné přemístění výkopku v příčných profilech na přilehlých svazích a příkopech. Vzdálenosti příčného přemístění se nezahrnují do střední vzdálenosti vodorovného přemístění výkopku. 4. Vodorovné přemístění výkopku z výkopiště na násypiště při jakékoliv šířce koruny se nepovažuje za vodorovné přemístění výkopku v příčném profilu, je-li při odkopávce nebo prokopávce mezi výkopištěm a násypištěm v příčném profilu dopravní nebo jiný pruh, na němž projekt vylučuje rušení provozu prováděním zemních prací. Takové přemístění výkopku se oceňuje podle čl. 3162 Všeobecných podmínek tohoto katalogu. 5. Přemístění výkopku v příčných profilech na vzdálenost přes 15 m se oceňuje cenami souboru cen 162 .0-1 . Vodorovné přemístění výkopku části A 01 Společné zemní práce tohoto katalogu </t>
  </si>
  <si>
    <t>"chodník</t>
  </si>
  <si>
    <t>(30,7+12,6+12,2+12,7+25,3)*2,40*0,26</t>
  </si>
  <si>
    <t>"případná výměna pláně</t>
  </si>
  <si>
    <t>(30,7+12,6+12,2+12,7+25,3)*2,20*0,30</t>
  </si>
  <si>
    <t>11</t>
  </si>
  <si>
    <t>162301402</t>
  </si>
  <si>
    <t xml:space="preserve">Vodorovné přemístění větví, kmenů nebo pařezů  s naložením, složením a dopravou do 5000 m větví stromů listnatých, průměru kmene přes 300 do 500 mm</t>
  </si>
  <si>
    <t>2003552477</t>
  </si>
  <si>
    <t xml:space="preserve">Poznámka k souboru cen:_x000d_
1. Průměr kmene i pařezu se měří v místě řezu. 2. Měrná jednotka je 1 strom. </t>
  </si>
  <si>
    <t>2*15</t>
  </si>
  <si>
    <t>12</t>
  </si>
  <si>
    <t>162301403</t>
  </si>
  <si>
    <t xml:space="preserve">Vodorovné přemístění větví, kmenů nebo pařezů  s naložením, složením a dopravou do 5000 m větví stromů listnatých, průměru kmene přes 500 do 700 mm</t>
  </si>
  <si>
    <t>-830160857</t>
  </si>
  <si>
    <t>13</t>
  </si>
  <si>
    <t>162301412</t>
  </si>
  <si>
    <t xml:space="preserve">Vodorovné přemístění větví, kmenů nebo pařezů  s naložením, složením a dopravou do 5000 m kmenů stromů listnatých, průměru přes 300 do 500 mm</t>
  </si>
  <si>
    <t>1149278964</t>
  </si>
  <si>
    <t xml:space="preserve">2 </t>
  </si>
  <si>
    <t>14</t>
  </si>
  <si>
    <t>162301413</t>
  </si>
  <si>
    <t xml:space="preserve">Vodorovné přemístění větví, kmenů nebo pařezů  s naložením, složením a dopravou do 5000 m kmenů stromů listnatých, průměru přes 500 do 700 mm</t>
  </si>
  <si>
    <t>-546105547</t>
  </si>
  <si>
    <t>1 +1</t>
  </si>
  <si>
    <t>162301422</t>
  </si>
  <si>
    <t xml:space="preserve">Vodorovné přemístění větví, kmenů nebo pařezů  s naložením, složením a dopravou do 5000 m pařezů kmenů, průměru přes 300 do 500 mm</t>
  </si>
  <si>
    <t>-2030172833</t>
  </si>
  <si>
    <t>16</t>
  </si>
  <si>
    <t>162301424</t>
  </si>
  <si>
    <t xml:space="preserve">Vodorovné přemístění větví, kmenů nebo pařezů  s naložením, složením a dopravou do 5000 m pařezů kmenů, průměru přes 700 do 900 mm</t>
  </si>
  <si>
    <t>-2115802080</t>
  </si>
  <si>
    <t>17</t>
  </si>
  <si>
    <t>162301501</t>
  </si>
  <si>
    <t xml:space="preserve">Vodorovné přemístění smýcených křovin  do průměru kmene 100 mm na vzdálenost do 5 000 m</t>
  </si>
  <si>
    <t>68633728</t>
  </si>
  <si>
    <t xml:space="preserve">Poznámka k souboru cen:_x000d_
1. Ceny nelze použít pro přemístění křovin do 50 m; toto přemístění je započteno v cenách souboru cen 111 20-11 Odstranění křovin a stromů s odstraněním kořenů této části a 111 20-32 Odstranění křovin a stromů s ponecháním kořenů části A 03 Zemní práce pro objekty oborů 831 až 833. 2. V cenách jsou započteny i náklady na složení křovin z dopravního prostředku do hromad na vykázaném místě. </t>
  </si>
  <si>
    <t>14,00*3</t>
  </si>
  <si>
    <t>18</t>
  </si>
  <si>
    <t>162301902</t>
  </si>
  <si>
    <t xml:space="preserve">Vodorovné přemístění větví, kmenů nebo pařezů  s naložením, složením a dopravou Příplatek k cenám za každých dalších i započatých 5000 m přes 5000 m větví stromů listnatých, průměru kmene přes 300 do 500 mm</t>
  </si>
  <si>
    <t>1263914919</t>
  </si>
  <si>
    <t>2*15*2</t>
  </si>
  <si>
    <t>19</t>
  </si>
  <si>
    <t>162301903</t>
  </si>
  <si>
    <t xml:space="preserve">Vodorovné přemístění větví, kmenů nebo pařezů  s naložením, složením a dopravou Příplatek k cenám za každých dalších i započatých 5000 m přes 5000 m větví stromů listnatých, průměru kmene přes 500 do 700 mm</t>
  </si>
  <si>
    <t>-1883312625</t>
  </si>
  <si>
    <t>20</t>
  </si>
  <si>
    <t>162301912</t>
  </si>
  <si>
    <t xml:space="preserve">Vodorovné přemístění větví, kmenů nebo pařezů  s naložením, složením a dopravou Příplatek k cenám za každých dalších i započatých 5000 m přes 5000 m kmenů stromů listnatých, o průměru přes 300 do 500 mm</t>
  </si>
  <si>
    <t>498555366</t>
  </si>
  <si>
    <t>2 *2</t>
  </si>
  <si>
    <t>162301913</t>
  </si>
  <si>
    <t xml:space="preserve">Vodorovné přemístění větví, kmenů nebo pařezů  s naložením, složením a dopravou Příplatek k cenám za každých dalších i započatých 5000 m přes 5000 m kmenů stromů listnatých, o průměru přes 500 do 700 mm</t>
  </si>
  <si>
    <t>-1958559091</t>
  </si>
  <si>
    <t>22</t>
  </si>
  <si>
    <t>162301922</t>
  </si>
  <si>
    <t xml:space="preserve">Vodorovné přemístění větví, kmenů nebo pařezů  s naložením, složením a dopravou Příplatek k cenám za každých dalších i započatých 5000 m přes 5000 m pařezů kmenů, průměru přes 300 do 500 mm</t>
  </si>
  <si>
    <t>1366975141</t>
  </si>
  <si>
    <t>23</t>
  </si>
  <si>
    <t>162301924</t>
  </si>
  <si>
    <t xml:space="preserve">Vodorovné přemístění větví, kmenů nebo pařezů  s naložením, složením a dopravou Příplatek k cenám za každých dalších i započatých 5000 m přes 5000 m pařezů kmenů, průměru přes 700 do 900 mm</t>
  </si>
  <si>
    <t>777499278</t>
  </si>
  <si>
    <t>24</t>
  </si>
  <si>
    <t>162701105</t>
  </si>
  <si>
    <t xml:space="preserve">Vodorovné přemístění výkopku nebo sypaniny po suchu  na obvyklém dopravním prostředku, bez naložení výkopku, avšak se složením bez rozhrnutí z horniny tř. 1 až 4 na vzdálenost přes 9 000 do 10 000 m</t>
  </si>
  <si>
    <t>637890914</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</si>
  <si>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</si>
  <si>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25</t>
  </si>
  <si>
    <t>162701109</t>
  </si>
  <si>
    <t xml:space="preserve">Vodorovné přemístění výkopku nebo sypaniny po suchu  na obvyklém dopravním prostředku, bez naložení výkopku, avšak se složením bez rozhrnutí z horniny tř. 1 až 4 na vzdálenost Příplatek k ceně za každých dalších i započatých 1 000 m</t>
  </si>
  <si>
    <t>1483777683</t>
  </si>
  <si>
    <t>f1*5</t>
  </si>
  <si>
    <t>26</t>
  </si>
  <si>
    <t>171201211</t>
  </si>
  <si>
    <t>Poplatek za uložení stavebního odpadu na skládce (skládkovné) zeminy a kameniva zatříděného do Katalogu odpadů pod kódem 170 504</t>
  </si>
  <si>
    <t>t</t>
  </si>
  <si>
    <t>1641053507</t>
  </si>
  <si>
    <t xml:space="preserve">Poznámka k souboru cen:_x000d_
1. Ceny uvedené v souboru cen lze po dohodě upravit podle místních podmínek. </t>
  </si>
  <si>
    <t>f1 *1,80</t>
  </si>
  <si>
    <t>27</t>
  </si>
  <si>
    <t>181411131</t>
  </si>
  <si>
    <t>Založení trávníku na půdě předem připravené plochy do 1000 m2 výsevem včetně utažení parkového v rovině nebo na svahu do 1:5</t>
  </si>
  <si>
    <t>753885246</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</si>
  <si>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</si>
  <si>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28</t>
  </si>
  <si>
    <t>M</t>
  </si>
  <si>
    <t>00572410</t>
  </si>
  <si>
    <t>osivo směs travní parková</t>
  </si>
  <si>
    <t>kg</t>
  </si>
  <si>
    <t>-536975152</t>
  </si>
  <si>
    <t>212*0,015 'Přepočtené koeficientem množství</t>
  </si>
  <si>
    <t>29</t>
  </si>
  <si>
    <t>181951102</t>
  </si>
  <si>
    <t xml:space="preserve">Úprava pláně vyrovnáním výškových rozdílů  v hornině tř. 1 až 4 se zhutněním</t>
  </si>
  <si>
    <t>1954859255</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</si>
  <si>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</si>
  <si>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 xml:space="preserve">(30,7+12,6+12,2+12,7+25,3)*2,40 </t>
  </si>
  <si>
    <t>30</t>
  </si>
  <si>
    <t>182301131</t>
  </si>
  <si>
    <t>Rozprostření a urovnání ornice ve svahu sklonu přes 1:5 při souvislé ploše přes 500 m2, tl. vrstvy do 100 mm</t>
  </si>
  <si>
    <t>559875590</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</si>
  <si>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3,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</si>
  <si>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106,00*2,00</t>
  </si>
  <si>
    <t>31</t>
  </si>
  <si>
    <t>10371500</t>
  </si>
  <si>
    <t>substrát pro trávníky VL</t>
  </si>
  <si>
    <t>1530269593</t>
  </si>
  <si>
    <t>212,00*0,10</t>
  </si>
  <si>
    <t>32</t>
  </si>
  <si>
    <t>183101315</t>
  </si>
  <si>
    <t>Hloubení jamek pro vysazování rostlin v zemině tř.1 až 4 s výměnou půdy z 100% v rovině nebo na svahu do 1:5, objemu přes 0,125 do 0,40 m3</t>
  </si>
  <si>
    <t>941295826</t>
  </si>
  <si>
    <t xml:space="preserve">Poznámka k souboru cen:_x000d_
1. V cenách jsou započteny i náklady na případné naložení přebytečných výkopků na dopravní prostředek, odvoz na vzdálenost do 20 km a složení výkopků. 2. V cenách nejsou započteny náklady na: a) substrát, tyto náklady se oceňují ve specifikaci, b) uložení odpadu na skládku. 3. V cenách o sklonu svahu přes 1:1 jsou uvažovány podmínky pro svahy běžně schůdné; bez použití lezeckých technik. V případě použití lezeckých technik se tyto náklady oceňují individuálně. </t>
  </si>
  <si>
    <t>"viz výkaz výměr</t>
  </si>
  <si>
    <t>33</t>
  </si>
  <si>
    <t>10321100</t>
  </si>
  <si>
    <t>zahradní substrát pro výsadbu VL</t>
  </si>
  <si>
    <t>329419933</t>
  </si>
  <si>
    <t>0,25*8</t>
  </si>
  <si>
    <t>34</t>
  </si>
  <si>
    <t>183403153</t>
  </si>
  <si>
    <t xml:space="preserve">Obdělání půdy  hrabáním v rovině nebo na svahu do 1:5</t>
  </si>
  <si>
    <t>2028405502</t>
  </si>
  <si>
    <t xml:space="preserve">Poznámka k souboru cen:_x000d_
1. Každé opakované obdělání půdy se oceňuje samostatně. 2. Ceny -3114 a -3115 lze použít i pro obdělání půdy aktivními branami. </t>
  </si>
  <si>
    <t>35</t>
  </si>
  <si>
    <t>183403371</t>
  </si>
  <si>
    <t xml:space="preserve">Obdělání půdy  dusáním na svahu přes 1:2 do 1:1</t>
  </si>
  <si>
    <t>-1801585293</t>
  </si>
  <si>
    <t>36</t>
  </si>
  <si>
    <t>184102114</t>
  </si>
  <si>
    <t xml:space="preserve">Výsadba dřeviny s balem do předem vyhloubené jamky se zalitím  v rovině nebo na svahu do 1:5, při průměru balu přes 400 do 500 mm</t>
  </si>
  <si>
    <t>1714367466</t>
  </si>
  <si>
    <t xml:space="preserve">Poznámka k souboru cen:_x000d_
1. Ceny lze použít i pro dřeviny pěstované v nádobách. 2. V cenách nejsou započteny náklady na vysazované dřeviny, tyto se oceňují ve specifikaci. 3. V cenách o sklonu svahu přes 1:1 jsou uvažovány podmínky pro svahy běžně schůdné; bez použití lezeckých technik. V případě použití lezeckých technik se tyto náklady oceňují individuálně. </t>
  </si>
  <si>
    <t>37</t>
  </si>
  <si>
    <t>02600000</t>
  </si>
  <si>
    <t>Fraxinus augustufolia"Raywood" s balem 14-16cm ve výšce 1m nad zemí</t>
  </si>
  <si>
    <t>802853070</t>
  </si>
  <si>
    <t>38</t>
  </si>
  <si>
    <t>02600001</t>
  </si>
  <si>
    <t>-1757760947</t>
  </si>
  <si>
    <t>39</t>
  </si>
  <si>
    <t>02600002</t>
  </si>
  <si>
    <t>-1742384127</t>
  </si>
  <si>
    <t>40</t>
  </si>
  <si>
    <t>184215132</t>
  </si>
  <si>
    <t>Ukotvení dřeviny kůly třemi kůly, délky přes 1 do 2 m</t>
  </si>
  <si>
    <t>-2034123242</t>
  </si>
  <si>
    <t xml:space="preserve">Poznámka k souboru cen:_x000d_
1. V cenách jsou započteny i náklady na ochranu proti poškození kmene v místě vzepření. 2. V cenách nejsou započteny náklady na dodání kůlů, tyto se oceňují ve specifikaci. 3. Ceny jsou určeny pro ukotvení dřevin kůly o průměru do 100 mm. </t>
  </si>
  <si>
    <t>41</t>
  </si>
  <si>
    <t>05217108</t>
  </si>
  <si>
    <t>tyče dřevěné v kůře D 80mm dl 6m</t>
  </si>
  <si>
    <t>-2003418477</t>
  </si>
  <si>
    <t>3,14*0,04*0,04*2,50*3*8</t>
  </si>
  <si>
    <t>42</t>
  </si>
  <si>
    <t>184501121</t>
  </si>
  <si>
    <t xml:space="preserve">Zhotovení obalu kmene a spodních částí větví stromu z juty  v jedné vrstvě v rovině nebo na svahu do 1:5</t>
  </si>
  <si>
    <t>1133796535</t>
  </si>
  <si>
    <t xml:space="preserve">Poznámka k souboru cen:_x000d_
1. V cenách jsou započteny náklady na 50 % překrytí jutou. </t>
  </si>
  <si>
    <t>6,28*0,04 *2,00*8</t>
  </si>
  <si>
    <t>43</t>
  </si>
  <si>
    <t>184851111</t>
  </si>
  <si>
    <t xml:space="preserve">Hnojení roztokem hnojiva  v rovině nebo na svahu do 1:5</t>
  </si>
  <si>
    <t>-2013246856</t>
  </si>
  <si>
    <t xml:space="preserve">Poznámka k souboru cen:_x000d_
1. V cenách jsou započteny i náklady na dovoz vody do vzdálenosti 10 km. Dovoz vody nad 10 km se oceňuje cenou části A02 185 85-1119 Dovoz vody pro zálivku. 2. Ceny jsou určeny pro hnojení: a) plošné na list v množství do 10 m3/ha. b) do sond při množství do 50 l/1 sonda c) zeleně na konstrukci do množství 5 l/m3. 3. Ceny lze použít i pro přípravu rašelino-minerální kaše při výsadbě dřevin s balem bez výměny půdy při množství do 75 l roztoku hnojiva nebo vody na 1 jámu. </t>
  </si>
  <si>
    <t>44</t>
  </si>
  <si>
    <t>25191155</t>
  </si>
  <si>
    <t>hnojivo průmyslové Cererit</t>
  </si>
  <si>
    <t>2085506941</t>
  </si>
  <si>
    <t>8,00</t>
  </si>
  <si>
    <t>45</t>
  </si>
  <si>
    <t>184911311</t>
  </si>
  <si>
    <t>Položení mulčovací textilie proti prorůstání plevelů kolem vysázených rostlin v rovině nebo na svahu do 1:5</t>
  </si>
  <si>
    <t>-159820884</t>
  </si>
  <si>
    <t xml:space="preserve">Poznámka k souboru cen:_x000d_
1. V cenách o sklonu svahu přes 1:1 jsou uvažovány podmínky pro svahy běžně schůdné; bez použití lezeckých technik. V případě použití lezeckých technik se tyto náklady oceňují individuálně. </t>
  </si>
  <si>
    <t>8*1,50</t>
  </si>
  <si>
    <t>46</t>
  </si>
  <si>
    <t>69311080</t>
  </si>
  <si>
    <t>geotextilie netkaná PES 200 g/m2</t>
  </si>
  <si>
    <t>2107924506</t>
  </si>
  <si>
    <t>47</t>
  </si>
  <si>
    <t>184911421</t>
  </si>
  <si>
    <t>Mulčování vysazených rostlin mulčovací kůrou, tl. do 100 mm v rovině nebo na svahu do 1:5</t>
  </si>
  <si>
    <t>892868489</t>
  </si>
  <si>
    <t xml:space="preserve">Poznámka k souboru cen:_x000d_
1. V cenách jsou započteny i náklady na naložení odpadu na dopravní prostředek, odvoz do 20 km a složení odpadu. 2. V cenách nejsou započteny náklady na: a) stabilizaci mulče proti erozi a přísady proti vznícení mulče. Tyto práce se oceňují individuálně, b) mulčovací kůru, tato se oceňuje ve specifikaci, c) uložení odpadu na skládku. 3. Tloušťka mulčovací kůry se měří v nakypřeném stavu. </t>
  </si>
  <si>
    <t>48</t>
  </si>
  <si>
    <t>10391100</t>
  </si>
  <si>
    <t>kůra mulčovací VL</t>
  </si>
  <si>
    <t>2057019894</t>
  </si>
  <si>
    <t>12*0,103 'Přepočtené koeficientem množství</t>
  </si>
  <si>
    <t>49</t>
  </si>
  <si>
    <t>185804513</t>
  </si>
  <si>
    <t xml:space="preserve">Odplevelení výsadeb  v rovině nebo na svahu do 1:5 dřevin solitérních</t>
  </si>
  <si>
    <t>-398367000</t>
  </si>
  <si>
    <t xml:space="preserve">Poznámka k souboru cen:_x000d_
1. V cenách jsou započteny i náklady spojené s nakypřením, s případným naložením odpadu na dopravní prostředek, odvozem do 20 km a se složením. 2. V cenách nejsou započteny náklady na uložení odpadu na skládku. 3. V cenách o sklonu svahu přes 1:1 jsou uvažovány podmínky pro svahy běžně schůdné; bez použití lezeckých technik. V případě použití lezeckých technik se tyto náklady oceňují individuálně. </t>
  </si>
  <si>
    <t>8*3,00</t>
  </si>
  <si>
    <t>50</t>
  </si>
  <si>
    <t>185851121</t>
  </si>
  <si>
    <t xml:space="preserve">Dovoz vody pro zálivku rostlin  na vzdálenost do 1000 m</t>
  </si>
  <si>
    <t>179771843</t>
  </si>
  <si>
    <t xml:space="preserve">Poznámka k souboru cen:_x000d_
1. Ceny lze použít pouze tehdy, když není voda dostupná z vodovodního řádu. 2. V cenách jsou započteny i náklady na čerpání vody do cisterny. 3. V cenách nejsou započteny náklady na dodání vody. Tyto náklady se oceňují individuálně. </t>
  </si>
  <si>
    <t>8*6,00</t>
  </si>
  <si>
    <t>51</t>
  </si>
  <si>
    <t>185851129</t>
  </si>
  <si>
    <t xml:space="preserve">Dovoz vody pro zálivku rostlin  Příplatek k ceně za každých dalších i započatých 1000 m</t>
  </si>
  <si>
    <t>-1507877037</t>
  </si>
  <si>
    <t>8,00*6,00*9</t>
  </si>
  <si>
    <t>Komunikace pozemní</t>
  </si>
  <si>
    <t>52</t>
  </si>
  <si>
    <t>564851113</t>
  </si>
  <si>
    <t xml:space="preserve">Podklad ze štěrkodrti ŠD  s rozprostřením a zhutněním, po zhutnění tl. 170 mm</t>
  </si>
  <si>
    <t>-981222894</t>
  </si>
  <si>
    <t>103,00*1,85</t>
  </si>
  <si>
    <t>53</t>
  </si>
  <si>
    <t>564871116</t>
  </si>
  <si>
    <t xml:space="preserve">Podklad ze štěrkodrti ŠD  s rozprostřením a zhutněním, po zhutnění tl. 300 mm</t>
  </si>
  <si>
    <t>633083571</t>
  </si>
  <si>
    <t xml:space="preserve">(30,7+12,6+12,2+12,7+25,3)*2,20 </t>
  </si>
  <si>
    <t>54</t>
  </si>
  <si>
    <t>577143111</t>
  </si>
  <si>
    <t xml:space="preserve">Asfaltový beton vrstva obrusná ACO 8 (ABJ)  s rozprostřením a se zhutněním z nemodifikovaného asfaltu v pruhu šířky do 3 m, po zhutnění tl. 50 mm</t>
  </si>
  <si>
    <t>-430199724</t>
  </si>
  <si>
    <t>"podél obruby</t>
  </si>
  <si>
    <t>106,00*0,20</t>
  </si>
  <si>
    <t>55</t>
  </si>
  <si>
    <t>596211112</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</si>
  <si>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100 do 300 m2</t>
  </si>
  <si>
    <t>1252333017</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</si>
  <si>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</si>
  <si>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56</t>
  </si>
  <si>
    <t>592450010</t>
  </si>
  <si>
    <t>dlažba skladebná betonová základní pro nevidomé 20 x 10 x 6 cm barevná</t>
  </si>
  <si>
    <t>784799086</t>
  </si>
  <si>
    <t>(4,80+4,70)*0,40*1,03</t>
  </si>
  <si>
    <t>57</t>
  </si>
  <si>
    <t>59245015</t>
  </si>
  <si>
    <t>dlažba zámková profilová základní 20x16,5x6 cm přírodní</t>
  </si>
  <si>
    <t>392897501</t>
  </si>
  <si>
    <t>f6*1,02</t>
  </si>
  <si>
    <t>-3,914</t>
  </si>
  <si>
    <t>Ostatní konstrukce a práce, bourání</t>
  </si>
  <si>
    <t>58</t>
  </si>
  <si>
    <t>210000000</t>
  </si>
  <si>
    <t>provizorní dopravní značení v.projektu a projednání</t>
  </si>
  <si>
    <t>soubor</t>
  </si>
  <si>
    <t>957985319</t>
  </si>
  <si>
    <t>59</t>
  </si>
  <si>
    <t>914111111</t>
  </si>
  <si>
    <t xml:space="preserve">Montáž svislé dopravní značky základní  velikosti do 1 m2 objímkami na sloupky nebo konzoly</t>
  </si>
  <si>
    <t>-1680375809</t>
  </si>
  <si>
    <t xml:space="preserve">Poznámka k souboru cen:_x000d_
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 </t>
  </si>
  <si>
    <t>"v.č.C2.1</t>
  </si>
  <si>
    <t>60</t>
  </si>
  <si>
    <t>914511112</t>
  </si>
  <si>
    <t xml:space="preserve">Montáž sloupku dopravních značek  délky do 3,5 m do hliníkové patky</t>
  </si>
  <si>
    <t>2138912298</t>
  </si>
  <si>
    <t xml:space="preserve">Poznámka k souboru cen:_x000d_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 </t>
  </si>
  <si>
    <t>61</t>
  </si>
  <si>
    <t>40445235</t>
  </si>
  <si>
    <t>sloupek Al pro dopravní značku D 60mm v 350mm</t>
  </si>
  <si>
    <t>-1213217324</t>
  </si>
  <si>
    <t>62</t>
  </si>
  <si>
    <t>916111123</t>
  </si>
  <si>
    <t xml:space="preserve">Osazení silniční obruby z dlažebních kostek v jedné řadě  s ložem tl. přes 50 do 100 mm, s vyplněním a zatřením spár cementovou maltou z drobných kostek s boční opěrou z betonu prostého tř. C 12/15, do lože z betonu prostého téže značky</t>
  </si>
  <si>
    <t>-1004462016</t>
  </si>
  <si>
    <t xml:space="preserve">Poznámka k souboru cen:_x000d_
1. Část lože z betonu prostého přesahující tl. 100 mm se oceňuje cenou 916 99-1121 Lože pod obrubníky, krajníky nebo obruby z dlažebních kostek. 2. V cenách nejsou započteny náklady na dodání dlažebních kostek, tyto se oceňují ve specifikaci. Množství uvedené ve specifikaci se určí jako součin celkové délky obrub a objemové hmotnosti 1 m obruby a to: a) 0,065 t/m pro velké kostky, b) 0,024 t/m pro malé kostky. Ztratné lze dohodnout ve výši 1 % pro velké kostky, 2 % pro malé kostky. 3. Osazení silniční obruby ze dvou řad kostek se oceňuje: a) bez boční opěry jako dvojnásobné množství silniční obruby z jedné řady kostek, b) s boční opěrou jako osazení silniční obruby z jedné řady kostek s boční opěrou a osazení silniční obruby z jedné řady kostek bez boční opěry. </t>
  </si>
  <si>
    <t>63</t>
  </si>
  <si>
    <t>58380124</t>
  </si>
  <si>
    <t>kostka dlažební žula drobná</t>
  </si>
  <si>
    <t>-2099798771</t>
  </si>
  <si>
    <t>f2*0,024*1,02</t>
  </si>
  <si>
    <t>64</t>
  </si>
  <si>
    <t>916231213</t>
  </si>
  <si>
    <t>Osazení chodníkového obrubníku betonového se zřízením lože, s vyplněním a zatřením spár cementovou maltou stojatého s boční opěrou z betonu prostého, do lože z betonu prostého</t>
  </si>
  <si>
    <t>-1013352561</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</si>
  <si>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</si>
  <si>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103,00</t>
  </si>
  <si>
    <t>65</t>
  </si>
  <si>
    <t>59217017</t>
  </si>
  <si>
    <t>obrubník betonový chodníkový 100x10x25 cm</t>
  </si>
  <si>
    <t>-1939557330</t>
  </si>
  <si>
    <t>66</t>
  </si>
  <si>
    <t>-1670655222</t>
  </si>
  <si>
    <t>67</t>
  </si>
  <si>
    <t>59217031</t>
  </si>
  <si>
    <t>obrubník betonový silniční 100 x 15 x 25 cm</t>
  </si>
  <si>
    <t>-1085016239</t>
  </si>
  <si>
    <t>68</t>
  </si>
  <si>
    <t>916991121</t>
  </si>
  <si>
    <t xml:space="preserve">Lože pod obrubníky, krajníky nebo obruby z dlažebních kostek  z betonu prostého tř. C 16/20</t>
  </si>
  <si>
    <t>-1086431676</t>
  </si>
  <si>
    <t>"BO 10</t>
  </si>
  <si>
    <t>103,00*0,30*0,10</t>
  </si>
  <si>
    <t>"15/25</t>
  </si>
  <si>
    <t>106,00*0,25*0,10</t>
  </si>
  <si>
    <t>"kostky</t>
  </si>
  <si>
    <t>106,00*0,20*0,10</t>
  </si>
  <si>
    <t>69</t>
  </si>
  <si>
    <t>919726122</t>
  </si>
  <si>
    <t>Geotextilie netkaná pro ochranu, separaci nebo filtraci měrná hmotnost přes 200 do 300 g/m2</t>
  </si>
  <si>
    <t>951485983</t>
  </si>
  <si>
    <t xml:space="preserve">Poznámka k souboru cen:_x000d_
1. V cenách jsou započteny i náklady na položení a dodání geotextilie včetně přesahů. </t>
  </si>
  <si>
    <t>(30,7+12,6+12,2+12,7+25,3)*2,80</t>
  </si>
  <si>
    <t>70</t>
  </si>
  <si>
    <t>919732221</t>
  </si>
  <si>
    <t>Styčná pracovní spára při napojení nového živičného povrchu na stávající se zalitím za tepla modifikovanou asfaltovou hmotou s posypem vápenným hydrátem šířky do 15 mm, hloubky do 25 mm bez prořezání spáry</t>
  </si>
  <si>
    <t>-2057353529</t>
  </si>
  <si>
    <t xml:space="preserve">Poznámka k souboru cen:_x000d_
1. V cenách jsou započteny i náklady na vyčištění spár, na impregnaci a zalití spár včetně dodání hmot. </t>
  </si>
  <si>
    <t>71</t>
  </si>
  <si>
    <t>919735113</t>
  </si>
  <si>
    <t xml:space="preserve">Řezání stávajícího živičného krytu nebo podkladu  hloubky přes 100 do 150 mm</t>
  </si>
  <si>
    <t>-1338463161</t>
  </si>
  <si>
    <t xml:space="preserve">Poznámka k souboru cen:_x000d_
1. V cenách jsou započteny i náklady na spotřebu vody. </t>
  </si>
  <si>
    <t>72</t>
  </si>
  <si>
    <t>966006132</t>
  </si>
  <si>
    <t xml:space="preserve">Odstranění dopravních nebo orientačních značek se sloupkem  s uložením hmot na vzdálenost do 20 m nebo s naložením na dopravní prostředek, se zásypem jam a jeho zhutněním s betonovou patkou</t>
  </si>
  <si>
    <t>-546345983</t>
  </si>
  <si>
    <t xml:space="preserve">Poznámka k souboru cen:_x000d_
1. Ceny jsou určeny pro odstranění značek z jakéhokoliv materiálu. 2. V cenách -6131 a -6132 nejsou započteny náklady na demontáž tabulí (značek) od sloupků, tyto se oceňují cenou 966 00-6211 Odstranění svislých dopravních značek. 3. Přemístění vybouraných značek na vzdálenost přes 20 m se oceňuje cenami souboru cen 997 22-1 Vodorovná doprava vybouraných hmot. </t>
  </si>
  <si>
    <t>997</t>
  </si>
  <si>
    <t>Přesun sutě</t>
  </si>
  <si>
    <t>73</t>
  </si>
  <si>
    <t>997221551</t>
  </si>
  <si>
    <t xml:space="preserve">Vodorovná doprava suti  bez naložení, ale se složením a s hrubým urovnáním ze sypkých materiálů, na vzdálenost do 1 km</t>
  </si>
  <si>
    <t>1592595424</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</si>
  <si>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</si>
  <si>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74</t>
  </si>
  <si>
    <t>997221559</t>
  </si>
  <si>
    <t xml:space="preserve">Vodorovná doprava suti  bez naložení, ale se složením a s hrubým urovnáním Příplatek k ceně za každý další i započatý 1 km přes 1 km</t>
  </si>
  <si>
    <t>2116779232</t>
  </si>
  <si>
    <t>6,525*14</t>
  </si>
  <si>
    <t>75</t>
  </si>
  <si>
    <t>997221561</t>
  </si>
  <si>
    <t xml:space="preserve">Vodorovná doprava suti  bez naložení, ale se složením a s hrubým urovnáním z kusových materiálů, na vzdálenost do 1 km</t>
  </si>
  <si>
    <t>240263134</t>
  </si>
  <si>
    <t>76</t>
  </si>
  <si>
    <t>997221569</t>
  </si>
  <si>
    <t>-389782853</t>
  </si>
  <si>
    <t>27,891*14</t>
  </si>
  <si>
    <t>77</t>
  </si>
  <si>
    <t>997221815</t>
  </si>
  <si>
    <t>Poplatek za uložení stavebního odpadu na skládce (skládkovné) z prostého betonu zatříděného do Katalogu odpadů pod kódem 170 101</t>
  </si>
  <si>
    <t>-55772970</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</si>
  <si>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</si>
  <si>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78</t>
  </si>
  <si>
    <t>997221855</t>
  </si>
  <si>
    <t>-1505659408</t>
  </si>
  <si>
    <t>998</t>
  </si>
  <si>
    <t>Přesun hmot</t>
  </si>
  <si>
    <t>79</t>
  </si>
  <si>
    <t>998223011</t>
  </si>
  <si>
    <t xml:space="preserve">Přesun hmot pro pozemní komunikace s krytem dlážděným  dopravní vzdálenost do 200 m jakékoliv délky objektu</t>
  </si>
  <si>
    <t>740484878</t>
  </si>
  <si>
    <t>Práce a dodávky M</t>
  </si>
  <si>
    <t>46-M</t>
  </si>
  <si>
    <t>Zemní práce při extr.mont.pracích</t>
  </si>
  <si>
    <t>80</t>
  </si>
  <si>
    <t>460150533</t>
  </si>
  <si>
    <t>Hloubení zapažených i nezapažených kabelových rýh ručně včetně urovnání dna s přemístěním výkopku do vzdálenosti 3 m od okraje jámy nebo naložením na dopravní prostředek šířky 60 cm, hloubky 80 cm, v hornině třídy 3</t>
  </si>
  <si>
    <t>2122051297</t>
  </si>
  <si>
    <t xml:space="preserve">Poznámka k souboru cen:_x000d_
1. Ceny hloubení rýh v hornině třídy 6 a 7 se oceňují cenami souboru cen 460 20- . Hloubení nezapažených kabelových rýh strojně. </t>
  </si>
  <si>
    <t>"půlené</t>
  </si>
  <si>
    <t>4,00+3,00+3,00+3,00+3,00+3,00+3,00</t>
  </si>
  <si>
    <t>"plné</t>
  </si>
  <si>
    <t>4,00+3,00+3,00+3,00</t>
  </si>
  <si>
    <t>81</t>
  </si>
  <si>
    <t>460490012</t>
  </si>
  <si>
    <t xml:space="preserve">Krytí kabelů, spojek, koncovek a odbočnic  kabelů výstražnou fólií z PVC včetně vyrovnání povrchu rýhy, rozvinutí a uložení fólie do rýhy, fólie šířky do 25cm</t>
  </si>
  <si>
    <t>1431214200</t>
  </si>
  <si>
    <t>82</t>
  </si>
  <si>
    <t>460510064</t>
  </si>
  <si>
    <t xml:space="preserve">Kabelové prostupy, kanály a multikanály  kabelové prostupy z trub plastových včetně osazení, utěsnění a spárování do rýhy, bez výkopových prací s obsypem z písku, vnitřního průměru do 10 cm</t>
  </si>
  <si>
    <t>1065626953</t>
  </si>
  <si>
    <t xml:space="preserve">Poznámka k souboru cen:_x000d_
1. V cenách -0004 až -0156 nejsou obsaženy náklady na dodávku trub. Tato dodávka se oceňuje ve specifikaci. 2. V cenách -0258 až -0274 nejsou obsaženy náklady na dodávku žlabů. Tato dodávka se oceňuje ve specifikaci. 3. V cenách -0301 až -0353 nejsou obsaženy náklady na dodávku multikanálů. Tato dodávka se oceňuje ve specifikaci. </t>
  </si>
  <si>
    <t>83</t>
  </si>
  <si>
    <t>34500000</t>
  </si>
  <si>
    <t>chránička dělená 110</t>
  </si>
  <si>
    <t>256</t>
  </si>
  <si>
    <t>-1503441247</t>
  </si>
  <si>
    <t>22,00</t>
  </si>
  <si>
    <t>84</t>
  </si>
  <si>
    <t>34571357</t>
  </si>
  <si>
    <t>trubka elektroinstalační ohebná dvouplášťová korugovaná D 108/125 mm, HDPE+LDPE</t>
  </si>
  <si>
    <t>128</t>
  </si>
  <si>
    <t>-188613034</t>
  </si>
  <si>
    <t>13,00</t>
  </si>
  <si>
    <t>85</t>
  </si>
  <si>
    <t>460560533</t>
  </si>
  <si>
    <t>Zásyp kabelových rýh ručně s uložením výkopku ve vrstvách včetně zhutnění a urovnání povrchu šířky 60 cm hloubky 80 cm, v hornině třídy 3</t>
  </si>
  <si>
    <t>-1372372480</t>
  </si>
  <si>
    <t>86</t>
  </si>
  <si>
    <t>MD</t>
  </si>
  <si>
    <t>Mimostaveništní doprava</t>
  </si>
  <si>
    <t>%</t>
  </si>
  <si>
    <t>-1892034676</t>
  </si>
  <si>
    <t>87</t>
  </si>
  <si>
    <t>PD</t>
  </si>
  <si>
    <t>Přesun dodávek</t>
  </si>
  <si>
    <t>-1233826899</t>
  </si>
  <si>
    <t>88</t>
  </si>
  <si>
    <t>PPV</t>
  </si>
  <si>
    <t>Podíl přidružených výkonů</t>
  </si>
  <si>
    <t>907385299</t>
  </si>
  <si>
    <t>VRN</t>
  </si>
  <si>
    <t>Vedlejší rozpočtové náklady</t>
  </si>
  <si>
    <t>VRN1</t>
  </si>
  <si>
    <t>Průzkumné, geodetické a projektové práce</t>
  </si>
  <si>
    <t>89</t>
  </si>
  <si>
    <t>013254000</t>
  </si>
  <si>
    <t>Dokumentace skutečného provedení stavby</t>
  </si>
  <si>
    <t>1024</t>
  </si>
  <si>
    <t>-1134523440</t>
  </si>
  <si>
    <t>"vytýčení stáv.podzemních sítí</t>
  </si>
  <si>
    <t>VRN3</t>
  </si>
  <si>
    <t>Zařízení staveniště</t>
  </si>
  <si>
    <t>90</t>
  </si>
  <si>
    <t>030001000</t>
  </si>
  <si>
    <t>2040606319</t>
  </si>
  <si>
    <t>VRN4</t>
  </si>
  <si>
    <t>Inženýrská činnost</t>
  </si>
  <si>
    <t>91</t>
  </si>
  <si>
    <t>043002000</t>
  </si>
  <si>
    <t>Zkoušky a ostatní měření</t>
  </si>
  <si>
    <t>861075355</t>
  </si>
  <si>
    <t>"zkouška modulu průtažnosti na pláni</t>
  </si>
  <si>
    <t>VRN7</t>
  </si>
  <si>
    <t>Provozní vlivy</t>
  </si>
  <si>
    <t>92</t>
  </si>
  <si>
    <t>070001000</t>
  </si>
  <si>
    <t xml:space="preserve">Provozní vlivy - rušení průběhu prací silničním provozem,zajištění bezpečnostních opatření při vjezdu a výjezdu ze staveniště pověřenými pracovníky,dtto při navážení  materiálu, snižení produktivity práce </t>
  </si>
  <si>
    <t>-62630151</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</si>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</sst>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6">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FF0000"/>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sz val="8"/>
      <color rgb="FF00000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5" fillId="0" borderId="0" applyNumberFormat="0" applyFill="0" applyBorder="0" applyAlignment="0" applyProtection="0"/>
  </cellStyleXfs>
  <cellXfs count="360">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protection locked="0"/>
    </xf>
    <xf numFmtId="0" fontId="12" fillId="2" borderId="0" xfId="0" applyFont="1" applyFill="1" applyAlignment="1" applyProtection="1">
      <alignment horizontal="left" vertical="center"/>
    </xf>
    <xf numFmtId="0" fontId="13" fillId="2" borderId="0" xfId="0" applyFont="1" applyFill="1" applyAlignment="1" applyProtection="1">
      <alignment vertical="center"/>
    </xf>
    <xf numFmtId="0" fontId="14" fillId="2" borderId="0" xfId="0" applyFont="1" applyFill="1" applyAlignment="1" applyProtection="1">
      <alignment horizontal="left" vertical="center"/>
    </xf>
    <xf numFmtId="0" fontId="15" fillId="2" borderId="0" xfId="1" applyFont="1" applyFill="1" applyAlignment="1" applyProtection="1">
      <alignment vertical="center"/>
    </xf>
    <xf numFmtId="0" fontId="45" fillId="2" borderId="0" xfId="1" applyFill="1"/>
    <xf numFmtId="0" fontId="0" fillId="2" borderId="0" xfId="0" applyFill="1"/>
    <xf numFmtId="0" fontId="12" fillId="2"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0"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0" fillId="0" borderId="0" xfId="0" applyFont="1" applyAlignment="1">
      <alignment horizontal="left" vertical="center"/>
    </xf>
    <xf numFmtId="0" fontId="19"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0" fontId="2" fillId="0" borderId="0" xfId="0" applyFont="1" applyBorder="1" applyAlignment="1" applyProtection="1">
      <alignment horizontal="left" vertical="top"/>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4" fontId="21"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0"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1" applyFont="1" applyAlignment="1">
      <alignment horizontal="center" vertical="center"/>
    </xf>
    <xf numFmtId="0" fontId="4" fillId="0" borderId="5"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28" fillId="0" borderId="0" xfId="0" applyFont="1" applyAlignment="1" applyProtection="1">
      <alignment horizontal="center" vertical="center"/>
    </xf>
    <xf numFmtId="0" fontId="4" fillId="0" borderId="5" xfId="0" applyFont="1" applyBorder="1" applyAlignment="1">
      <alignment vertical="center"/>
    </xf>
    <xf numFmtId="4" fontId="29" fillId="0" borderId="23" xfId="0" applyNumberFormat="1" applyFont="1" applyBorder="1" applyAlignment="1" applyProtection="1">
      <alignment vertical="center"/>
    </xf>
    <xf numFmtId="4" fontId="29" fillId="0" borderId="24" xfId="0" applyNumberFormat="1" applyFont="1" applyBorder="1" applyAlignment="1" applyProtection="1">
      <alignment vertical="center"/>
    </xf>
    <xf numFmtId="166" fontId="29" fillId="0" borderId="24" xfId="0" applyNumberFormat="1" applyFont="1" applyBorder="1" applyAlignment="1" applyProtection="1">
      <alignment vertical="center"/>
    </xf>
    <xf numFmtId="4" fontId="29" fillId="0" borderId="25"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13" fillId="2" borderId="0" xfId="0" applyFont="1" applyFill="1" applyAlignment="1">
      <alignment vertical="center"/>
    </xf>
    <xf numFmtId="0" fontId="14" fillId="2" borderId="0" xfId="0" applyFont="1" applyFill="1" applyAlignment="1">
      <alignment horizontal="left" vertical="center"/>
    </xf>
    <xf numFmtId="0" fontId="30" fillId="2" borderId="0" xfId="1" applyFont="1" applyFill="1" applyAlignment="1">
      <alignment vertical="center"/>
    </xf>
    <xf numFmtId="0" fontId="13" fillId="2" borderId="0" xfId="0" applyFont="1" applyFill="1" applyAlignment="1" applyProtection="1">
      <alignment vertical="center"/>
      <protection locked="0"/>
    </xf>
    <xf numFmtId="0" fontId="31" fillId="0" borderId="0" xfId="0" applyFont="1" applyAlignment="1">
      <alignment horizontal="left" vertical="center"/>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19" fillId="0" borderId="0" xfId="0" applyFont="1" applyBorder="1" applyAlignment="1" applyProtection="1">
      <alignment horizontal="left" vertical="top"/>
      <protection locked="0"/>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2"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3" fillId="0" borderId="16" xfId="0" applyNumberFormat="1" applyFont="1" applyBorder="1" applyAlignment="1" applyProtection="1"/>
    <xf numFmtId="166" fontId="33" fillId="0" borderId="17" xfId="0" applyNumberFormat="1" applyFont="1" applyBorder="1" applyAlignment="1" applyProtection="1"/>
    <xf numFmtId="4" fontId="34"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37" fillId="0" borderId="28" xfId="0" applyFont="1" applyBorder="1" applyAlignment="1" applyProtection="1">
      <alignment horizontal="center" vertical="center"/>
    </xf>
    <xf numFmtId="49" fontId="37" fillId="0" borderId="28" xfId="0" applyNumberFormat="1" applyFont="1" applyBorder="1" applyAlignment="1" applyProtection="1">
      <alignment horizontal="left" vertical="center" wrapText="1"/>
    </xf>
    <xf numFmtId="0" fontId="37" fillId="0" borderId="28" xfId="0" applyFont="1" applyBorder="1" applyAlignment="1" applyProtection="1">
      <alignment horizontal="left" vertical="center" wrapText="1"/>
    </xf>
    <xf numFmtId="0" fontId="37" fillId="0" borderId="28" xfId="0" applyFont="1" applyBorder="1" applyAlignment="1" applyProtection="1">
      <alignment horizontal="center" vertical="center" wrapText="1"/>
    </xf>
    <xf numFmtId="167" fontId="37" fillId="0" borderId="28" xfId="0" applyNumberFormat="1" applyFont="1" applyBorder="1" applyAlignment="1" applyProtection="1">
      <alignment vertical="center"/>
    </xf>
    <xf numFmtId="4" fontId="37" fillId="3" borderId="28" xfId="0" applyNumberFormat="1" applyFont="1" applyFill="1" applyBorder="1" applyAlignment="1" applyProtection="1">
      <alignment vertical="center"/>
      <protection locked="0"/>
    </xf>
    <xf numFmtId="4" fontId="37" fillId="0" borderId="28" xfId="0" applyNumberFormat="1" applyFont="1" applyBorder="1" applyAlignment="1" applyProtection="1">
      <alignment vertical="center"/>
    </xf>
    <xf numFmtId="0" fontId="37" fillId="0" borderId="5" xfId="0" applyFont="1" applyBorder="1" applyAlignment="1">
      <alignment vertical="center"/>
    </xf>
    <xf numFmtId="0" fontId="37" fillId="3" borderId="28"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167" fontId="0" fillId="3" borderId="28" xfId="0" applyNumberFormat="1" applyFont="1" applyFill="1" applyBorder="1" applyAlignment="1" applyProtection="1">
      <alignment vertical="center"/>
      <protection locked="0"/>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lignment vertical="top"/>
      <protection locked="0"/>
    </xf>
    <xf numFmtId="0" fontId="38" fillId="0" borderId="29" xfId="0" applyFont="1" applyBorder="1" applyAlignment="1">
      <alignment vertical="center" wrapText="1"/>
      <protection locked="0"/>
    </xf>
    <xf numFmtId="0" fontId="38" fillId="0" borderId="30" xfId="0" applyFont="1" applyBorder="1" applyAlignment="1">
      <alignment vertical="center" wrapText="1"/>
      <protection locked="0"/>
    </xf>
    <xf numFmtId="0" fontId="38" fillId="0" borderId="31" xfId="0" applyFont="1" applyBorder="1" applyAlignment="1">
      <alignment vertical="center" wrapText="1"/>
      <protection locked="0"/>
    </xf>
    <xf numFmtId="0" fontId="38" fillId="0" borderId="32" xfId="0" applyFont="1" applyBorder="1" applyAlignment="1">
      <alignment horizontal="center" vertical="center" wrapText="1"/>
      <protection locked="0"/>
    </xf>
    <xf numFmtId="0" fontId="39" fillId="0" borderId="1" xfId="0" applyFont="1" applyBorder="1" applyAlignment="1">
      <alignment horizontal="center" vertical="center" wrapText="1"/>
      <protection locked="0"/>
    </xf>
    <xf numFmtId="0" fontId="38" fillId="0" borderId="33" xfId="0" applyFont="1" applyBorder="1" applyAlignment="1">
      <alignment horizontal="center" vertical="center" wrapText="1"/>
      <protection locked="0"/>
    </xf>
    <xf numFmtId="0" fontId="38" fillId="0" borderId="32" xfId="0" applyFont="1" applyBorder="1" applyAlignment="1">
      <alignment vertical="center" wrapText="1"/>
      <protection locked="0"/>
    </xf>
    <xf numFmtId="0" fontId="40" fillId="0" borderId="34" xfId="0" applyFont="1" applyBorder="1" applyAlignment="1">
      <alignment horizontal="left" wrapText="1"/>
      <protection locked="0"/>
    </xf>
    <xf numFmtId="0" fontId="38" fillId="0" borderId="33" xfId="0" applyFont="1" applyBorder="1" applyAlignment="1">
      <alignment vertical="center" wrapText="1"/>
      <protection locked="0"/>
    </xf>
    <xf numFmtId="0" fontId="40" fillId="0" borderId="1" xfId="0" applyFont="1" applyBorder="1" applyAlignment="1">
      <alignment horizontal="left" vertical="center" wrapText="1"/>
      <protection locked="0"/>
    </xf>
    <xf numFmtId="0" fontId="41" fillId="0" borderId="1" xfId="0" applyFont="1" applyBorder="1" applyAlignment="1">
      <alignment horizontal="left" vertical="center" wrapText="1"/>
      <protection locked="0"/>
    </xf>
    <xf numFmtId="0" fontId="41" fillId="0" borderId="32" xfId="0" applyFont="1" applyBorder="1" applyAlignment="1">
      <alignment vertical="center" wrapText="1"/>
      <protection locked="0"/>
    </xf>
    <xf numFmtId="0" fontId="41" fillId="0" borderId="1" xfId="0" applyFont="1" applyBorder="1" applyAlignment="1">
      <alignment vertical="center" wrapText="1"/>
      <protection locked="0"/>
    </xf>
    <xf numFmtId="0" fontId="41" fillId="0" borderId="1" xfId="0" applyFont="1" applyBorder="1" applyAlignment="1">
      <alignment vertical="center"/>
      <protection locked="0"/>
    </xf>
    <xf numFmtId="0" fontId="41" fillId="0" borderId="1" xfId="0" applyFont="1" applyBorder="1" applyAlignment="1">
      <alignment horizontal="left" vertical="center"/>
      <protection locked="0"/>
    </xf>
    <xf numFmtId="49" fontId="41" fillId="0" borderId="1" xfId="0" applyNumberFormat="1" applyFont="1" applyBorder="1" applyAlignment="1">
      <alignment horizontal="left" vertical="center" wrapText="1"/>
      <protection locked="0"/>
    </xf>
    <xf numFmtId="49" fontId="41" fillId="0" borderId="1" xfId="0" applyNumberFormat="1" applyFont="1" applyBorder="1" applyAlignment="1">
      <alignment vertical="center" wrapText="1"/>
      <protection locked="0"/>
    </xf>
    <xf numFmtId="0" fontId="38" fillId="0" borderId="35" xfId="0" applyFont="1" applyBorder="1" applyAlignment="1">
      <alignment vertical="center" wrapText="1"/>
      <protection locked="0"/>
    </xf>
    <xf numFmtId="0" fontId="42" fillId="0" borderId="34" xfId="0" applyFont="1" applyBorder="1" applyAlignment="1">
      <alignment vertical="center" wrapText="1"/>
      <protection locked="0"/>
    </xf>
    <xf numFmtId="0" fontId="38" fillId="0" borderId="36" xfId="0" applyFont="1" applyBorder="1" applyAlignment="1">
      <alignment vertical="center" wrapText="1"/>
      <protection locked="0"/>
    </xf>
    <xf numFmtId="0" fontId="38" fillId="0" borderId="1" xfId="0" applyFont="1" applyBorder="1" applyAlignment="1">
      <alignment vertical="top"/>
      <protection locked="0"/>
    </xf>
    <xf numFmtId="0" fontId="38" fillId="0" borderId="0" xfId="0" applyFont="1" applyAlignment="1">
      <alignment vertical="top"/>
      <protection locked="0"/>
    </xf>
    <xf numFmtId="0" fontId="38" fillId="0" borderId="29" xfId="0" applyFont="1" applyBorder="1" applyAlignment="1">
      <alignment horizontal="left" vertical="center"/>
      <protection locked="0"/>
    </xf>
    <xf numFmtId="0" fontId="38" fillId="0" borderId="30" xfId="0" applyFont="1" applyBorder="1" applyAlignment="1">
      <alignment horizontal="left" vertical="center"/>
      <protection locked="0"/>
    </xf>
    <xf numFmtId="0" fontId="38" fillId="0" borderId="31" xfId="0" applyFont="1" applyBorder="1" applyAlignment="1">
      <alignment horizontal="left" vertical="center"/>
      <protection locked="0"/>
    </xf>
    <xf numFmtId="0" fontId="38" fillId="0" borderId="32" xfId="0" applyFont="1" applyBorder="1" applyAlignment="1">
      <alignment horizontal="left" vertical="center"/>
      <protection locked="0"/>
    </xf>
    <xf numFmtId="0" fontId="39" fillId="0" borderId="1" xfId="0" applyFont="1" applyBorder="1" applyAlignment="1">
      <alignment horizontal="center" vertical="center"/>
      <protection locked="0"/>
    </xf>
    <xf numFmtId="0" fontId="38" fillId="0" borderId="33" xfId="0" applyFont="1" applyBorder="1" applyAlignment="1">
      <alignment horizontal="left" vertical="center"/>
      <protection locked="0"/>
    </xf>
    <xf numFmtId="0" fontId="40" fillId="0" borderId="1" xfId="0" applyFont="1" applyBorder="1" applyAlignment="1">
      <alignment horizontal="left" vertical="center"/>
      <protection locked="0"/>
    </xf>
    <xf numFmtId="0" fontId="43" fillId="0" borderId="0" xfId="0" applyFont="1" applyAlignment="1">
      <alignment horizontal="left" vertical="center"/>
      <protection locked="0"/>
    </xf>
    <xf numFmtId="0" fontId="40" fillId="0" borderId="34" xfId="0" applyFont="1" applyBorder="1" applyAlignment="1">
      <alignment horizontal="left" vertical="center"/>
      <protection locked="0"/>
    </xf>
    <xf numFmtId="0" fontId="40" fillId="0" borderId="34" xfId="0" applyFont="1" applyBorder="1" applyAlignment="1">
      <alignment horizontal="center" vertical="center"/>
      <protection locked="0"/>
    </xf>
    <xf numFmtId="0" fontId="43" fillId="0" borderId="34" xfId="0" applyFont="1" applyBorder="1" applyAlignment="1">
      <alignment horizontal="left" vertical="center"/>
      <protection locked="0"/>
    </xf>
    <xf numFmtId="0" fontId="44" fillId="0" borderId="1" xfId="0" applyFont="1" applyBorder="1" applyAlignment="1">
      <alignment horizontal="left" vertical="center"/>
      <protection locked="0"/>
    </xf>
    <xf numFmtId="0" fontId="41" fillId="0" borderId="0" xfId="0" applyFont="1" applyAlignment="1">
      <alignment horizontal="left" vertical="center"/>
      <protection locked="0"/>
    </xf>
    <xf numFmtId="0" fontId="41" fillId="0" borderId="1" xfId="0" applyFont="1" applyBorder="1" applyAlignment="1">
      <alignment horizontal="center" vertical="center"/>
      <protection locked="0"/>
    </xf>
    <xf numFmtId="0" fontId="41" fillId="0" borderId="32" xfId="0" applyFont="1" applyBorder="1" applyAlignment="1">
      <alignment horizontal="left" vertical="center"/>
      <protection locked="0"/>
    </xf>
    <xf numFmtId="0" fontId="41" fillId="0" borderId="1" xfId="0" applyFont="1" applyFill="1" applyBorder="1" applyAlignment="1">
      <alignment horizontal="left" vertical="center"/>
      <protection locked="0"/>
    </xf>
    <xf numFmtId="0" fontId="41" fillId="0" borderId="1" xfId="0" applyFont="1" applyFill="1" applyBorder="1" applyAlignment="1">
      <alignment horizontal="center" vertical="center"/>
      <protection locked="0"/>
    </xf>
    <xf numFmtId="0" fontId="38" fillId="0" borderId="35" xfId="0" applyFont="1" applyBorder="1" applyAlignment="1">
      <alignment horizontal="left" vertical="center"/>
      <protection locked="0"/>
    </xf>
    <xf numFmtId="0" fontId="42" fillId="0" borderId="34" xfId="0" applyFont="1" applyBorder="1" applyAlignment="1">
      <alignment horizontal="left" vertical="center"/>
      <protection locked="0"/>
    </xf>
    <xf numFmtId="0" fontId="38" fillId="0" borderId="36" xfId="0" applyFont="1" applyBorder="1" applyAlignment="1">
      <alignment horizontal="left" vertical="center"/>
      <protection locked="0"/>
    </xf>
    <xf numFmtId="0" fontId="38" fillId="0" borderId="1" xfId="0" applyFont="1" applyBorder="1" applyAlignment="1">
      <alignment horizontal="left" vertical="center"/>
      <protection locked="0"/>
    </xf>
    <xf numFmtId="0" fontId="42" fillId="0" borderId="1" xfId="0" applyFont="1" applyBorder="1" applyAlignment="1">
      <alignment horizontal="left" vertical="center"/>
      <protection locked="0"/>
    </xf>
    <xf numFmtId="0" fontId="43" fillId="0" borderId="1" xfId="0" applyFont="1" applyBorder="1" applyAlignment="1">
      <alignment horizontal="left" vertical="center"/>
      <protection locked="0"/>
    </xf>
    <xf numFmtId="0" fontId="41" fillId="0" borderId="34" xfId="0" applyFont="1" applyBorder="1" applyAlignment="1">
      <alignment horizontal="left" vertical="center"/>
      <protection locked="0"/>
    </xf>
    <xf numFmtId="0" fontId="38" fillId="0" borderId="1" xfId="0" applyFont="1" applyBorder="1" applyAlignment="1">
      <alignment horizontal="left" vertical="center" wrapText="1"/>
      <protection locked="0"/>
    </xf>
    <xf numFmtId="0" fontId="41" fillId="0" borderId="1" xfId="0" applyFont="1" applyBorder="1" applyAlignment="1">
      <alignment horizontal="center" vertical="center" wrapText="1"/>
      <protection locked="0"/>
    </xf>
    <xf numFmtId="0" fontId="38" fillId="0" borderId="29" xfId="0" applyFont="1" applyBorder="1" applyAlignment="1">
      <alignment horizontal="left" vertical="center" wrapText="1"/>
      <protection locked="0"/>
    </xf>
    <xf numFmtId="0" fontId="38" fillId="0" borderId="30" xfId="0" applyFont="1" applyBorder="1" applyAlignment="1">
      <alignment horizontal="left" vertical="center" wrapText="1"/>
      <protection locked="0"/>
    </xf>
    <xf numFmtId="0" fontId="38" fillId="0" borderId="31" xfId="0" applyFont="1" applyBorder="1" applyAlignment="1">
      <alignment horizontal="left" vertical="center" wrapText="1"/>
      <protection locked="0"/>
    </xf>
    <xf numFmtId="0" fontId="38" fillId="0" borderId="32" xfId="0" applyFont="1" applyBorder="1" applyAlignment="1">
      <alignment horizontal="left" vertical="center" wrapText="1"/>
      <protection locked="0"/>
    </xf>
    <xf numFmtId="0" fontId="38" fillId="0" borderId="33" xfId="0" applyFont="1" applyBorder="1" applyAlignment="1">
      <alignment horizontal="left" vertical="center" wrapText="1"/>
      <protection locked="0"/>
    </xf>
    <xf numFmtId="0" fontId="43" fillId="0" borderId="32" xfId="0" applyFont="1" applyBorder="1" applyAlignment="1">
      <alignment horizontal="left" vertical="center" wrapText="1"/>
      <protection locked="0"/>
    </xf>
    <xf numFmtId="0" fontId="43" fillId="0" borderId="33" xfId="0" applyFont="1" applyBorder="1" applyAlignment="1">
      <alignment horizontal="left" vertical="center" wrapText="1"/>
      <protection locked="0"/>
    </xf>
    <xf numFmtId="0" fontId="41" fillId="0" borderId="32" xfId="0" applyFont="1" applyBorder="1" applyAlignment="1">
      <alignment horizontal="left" vertical="center" wrapText="1"/>
      <protection locked="0"/>
    </xf>
    <xf numFmtId="0" fontId="41" fillId="0" borderId="33" xfId="0" applyFont="1" applyBorder="1" applyAlignment="1">
      <alignment horizontal="left" vertical="center" wrapText="1"/>
      <protection locked="0"/>
    </xf>
    <xf numFmtId="0" fontId="41" fillId="0" borderId="33" xfId="0" applyFont="1" applyBorder="1" applyAlignment="1">
      <alignment horizontal="left" vertical="center"/>
      <protection locked="0"/>
    </xf>
    <xf numFmtId="0" fontId="41" fillId="0" borderId="35" xfId="0" applyFont="1" applyBorder="1" applyAlignment="1">
      <alignment horizontal="left" vertical="center" wrapText="1"/>
      <protection locked="0"/>
    </xf>
    <xf numFmtId="0" fontId="41" fillId="0" borderId="34" xfId="0" applyFont="1" applyBorder="1" applyAlignment="1">
      <alignment horizontal="left" vertical="center" wrapText="1"/>
      <protection locked="0"/>
    </xf>
    <xf numFmtId="0" fontId="41" fillId="0" borderId="36" xfId="0" applyFont="1" applyBorder="1" applyAlignment="1">
      <alignment horizontal="left" vertical="center" wrapText="1"/>
      <protection locked="0"/>
    </xf>
    <xf numFmtId="0" fontId="41" fillId="0" borderId="1" xfId="0" applyFont="1" applyBorder="1" applyAlignment="1">
      <alignment horizontal="left" vertical="top"/>
      <protection locked="0"/>
    </xf>
    <xf numFmtId="0" fontId="41" fillId="0" borderId="1" xfId="0" applyFont="1" applyBorder="1" applyAlignment="1">
      <alignment horizontal="center" vertical="top"/>
      <protection locked="0"/>
    </xf>
    <xf numFmtId="0" fontId="41" fillId="0" borderId="35" xfId="0" applyFont="1" applyBorder="1" applyAlignment="1">
      <alignment horizontal="left" vertical="center"/>
      <protection locked="0"/>
    </xf>
    <xf numFmtId="0" fontId="41" fillId="0" borderId="36" xfId="0" applyFont="1" applyBorder="1" applyAlignment="1">
      <alignment horizontal="left" vertical="center"/>
      <protection locked="0"/>
    </xf>
    <xf numFmtId="0" fontId="43" fillId="0" borderId="0" xfId="0" applyFont="1" applyAlignment="1">
      <alignment vertical="center"/>
      <protection locked="0"/>
    </xf>
    <xf numFmtId="0" fontId="40" fillId="0" borderId="1" xfId="0" applyFont="1" applyBorder="1" applyAlignment="1">
      <alignment vertical="center"/>
      <protection locked="0"/>
    </xf>
    <xf numFmtId="0" fontId="43" fillId="0" borderId="34" xfId="0" applyFont="1" applyBorder="1" applyAlignment="1">
      <alignment vertical="center"/>
      <protection locked="0"/>
    </xf>
    <xf numFmtId="0" fontId="40" fillId="0" borderId="34" xfId="0" applyFont="1" applyBorder="1" applyAlignment="1">
      <alignment vertical="center"/>
      <protection locked="0"/>
    </xf>
    <xf numFmtId="0" fontId="0" fillId="0" borderId="1" xfId="0" applyBorder="1" applyAlignment="1">
      <alignment vertical="top"/>
      <protection locked="0"/>
    </xf>
    <xf numFmtId="49" fontId="41"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0" fillId="0" borderId="34" xfId="0" applyFont="1" applyBorder="1" applyAlignment="1">
      <alignment horizontal="left"/>
      <protection locked="0"/>
    </xf>
    <xf numFmtId="0" fontId="43" fillId="0" borderId="34" xfId="0" applyFont="1" applyBorder="1" applyAlignment="1">
      <protection locked="0"/>
    </xf>
    <xf numFmtId="0" fontId="38" fillId="0" borderId="32" xfId="0" applyFont="1" applyBorder="1" applyAlignment="1">
      <alignment vertical="top"/>
      <protection locked="0"/>
    </xf>
    <xf numFmtId="0" fontId="38" fillId="0" borderId="33" xfId="0" applyFont="1" applyBorder="1" applyAlignment="1">
      <alignment vertical="top"/>
      <protection locked="0"/>
    </xf>
    <xf numFmtId="0" fontId="38" fillId="0" borderId="1" xfId="0" applyFont="1" applyBorder="1" applyAlignment="1">
      <alignment horizontal="center" vertical="center"/>
      <protection locked="0"/>
    </xf>
    <xf numFmtId="0" fontId="38" fillId="0" borderId="1" xfId="0" applyFont="1" applyBorder="1" applyAlignment="1">
      <alignment horizontal="left" vertical="top"/>
      <protection locked="0"/>
    </xf>
    <xf numFmtId="0" fontId="38" fillId="0" borderId="35" xfId="0" applyFont="1" applyBorder="1" applyAlignment="1">
      <alignment vertical="top"/>
      <protection locked="0"/>
    </xf>
    <xf numFmtId="0" fontId="38" fillId="0" borderId="34" xfId="0" applyFont="1" applyBorder="1" applyAlignment="1">
      <alignment vertical="top"/>
      <protection locked="0"/>
    </xf>
    <xf numFmtId="0" fontId="38"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ht="36.96" customHeight="1">
      <c r="AR2"/>
      <c r="BS2" s="23" t="s">
        <v>8</v>
      </c>
      <c r="BT2" s="23" t="s">
        <v>9</v>
      </c>
    </row>
    <row r="3" ht="6.96"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ht="36.96" customHeight="1">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ht="14.4" customHeight="1">
      <c r="B5" s="27"/>
      <c r="C5" s="28"/>
      <c r="D5" s="33" t="s">
        <v>15</v>
      </c>
      <c r="E5" s="28"/>
      <c r="F5" s="28"/>
      <c r="G5" s="28"/>
      <c r="H5" s="28"/>
      <c r="I5" s="28"/>
      <c r="J5" s="28"/>
      <c r="K5" s="34" t="s">
        <v>16</v>
      </c>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30"/>
      <c r="BE5" s="35" t="s">
        <v>17</v>
      </c>
      <c r="BS5" s="23" t="s">
        <v>8</v>
      </c>
    </row>
    <row r="6" ht="36.96" customHeight="1">
      <c r="B6" s="27"/>
      <c r="C6" s="28"/>
      <c r="D6" s="36" t="s">
        <v>18</v>
      </c>
      <c r="E6" s="28"/>
      <c r="F6" s="28"/>
      <c r="G6" s="28"/>
      <c r="H6" s="28"/>
      <c r="I6" s="28"/>
      <c r="J6" s="28"/>
      <c r="K6" s="37" t="s">
        <v>19</v>
      </c>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30"/>
      <c r="BE6" s="38"/>
      <c r="BS6" s="23" t="s">
        <v>8</v>
      </c>
    </row>
    <row r="7" ht="14.4" customHeight="1">
      <c r="B7" s="27"/>
      <c r="C7" s="28"/>
      <c r="D7" s="39" t="s">
        <v>20</v>
      </c>
      <c r="E7" s="28"/>
      <c r="F7" s="28"/>
      <c r="G7" s="28"/>
      <c r="H7" s="28"/>
      <c r="I7" s="28"/>
      <c r="J7" s="28"/>
      <c r="K7" s="34" t="s">
        <v>21</v>
      </c>
      <c r="L7" s="28"/>
      <c r="M7" s="28"/>
      <c r="N7" s="28"/>
      <c r="O7" s="28"/>
      <c r="P7" s="28"/>
      <c r="Q7" s="28"/>
      <c r="R7" s="28"/>
      <c r="S7" s="28"/>
      <c r="T7" s="28"/>
      <c r="U7" s="28"/>
      <c r="V7" s="28"/>
      <c r="W7" s="28"/>
      <c r="X7" s="28"/>
      <c r="Y7" s="28"/>
      <c r="Z7" s="28"/>
      <c r="AA7" s="28"/>
      <c r="AB7" s="28"/>
      <c r="AC7" s="28"/>
      <c r="AD7" s="28"/>
      <c r="AE7" s="28"/>
      <c r="AF7" s="28"/>
      <c r="AG7" s="28"/>
      <c r="AH7" s="28"/>
      <c r="AI7" s="28"/>
      <c r="AJ7" s="28"/>
      <c r="AK7" s="39" t="s">
        <v>22</v>
      </c>
      <c r="AL7" s="28"/>
      <c r="AM7" s="28"/>
      <c r="AN7" s="34" t="s">
        <v>23</v>
      </c>
      <c r="AO7" s="28"/>
      <c r="AP7" s="28"/>
      <c r="AQ7" s="30"/>
      <c r="BE7" s="38"/>
      <c r="BS7" s="23" t="s">
        <v>8</v>
      </c>
    </row>
    <row r="8" ht="14.4" customHeight="1">
      <c r="B8" s="27"/>
      <c r="C8" s="28"/>
      <c r="D8" s="39" t="s">
        <v>24</v>
      </c>
      <c r="E8" s="28"/>
      <c r="F8" s="28"/>
      <c r="G8" s="28"/>
      <c r="H8" s="28"/>
      <c r="I8" s="28"/>
      <c r="J8" s="28"/>
      <c r="K8" s="34" t="s">
        <v>25</v>
      </c>
      <c r="L8" s="28"/>
      <c r="M8" s="28"/>
      <c r="N8" s="28"/>
      <c r="O8" s="28"/>
      <c r="P8" s="28"/>
      <c r="Q8" s="28"/>
      <c r="R8" s="28"/>
      <c r="S8" s="28"/>
      <c r="T8" s="28"/>
      <c r="U8" s="28"/>
      <c r="V8" s="28"/>
      <c r="W8" s="28"/>
      <c r="X8" s="28"/>
      <c r="Y8" s="28"/>
      <c r="Z8" s="28"/>
      <c r="AA8" s="28"/>
      <c r="AB8" s="28"/>
      <c r="AC8" s="28"/>
      <c r="AD8" s="28"/>
      <c r="AE8" s="28"/>
      <c r="AF8" s="28"/>
      <c r="AG8" s="28"/>
      <c r="AH8" s="28"/>
      <c r="AI8" s="28"/>
      <c r="AJ8" s="28"/>
      <c r="AK8" s="39" t="s">
        <v>26</v>
      </c>
      <c r="AL8" s="28"/>
      <c r="AM8" s="28"/>
      <c r="AN8" s="40" t="s">
        <v>27</v>
      </c>
      <c r="AO8" s="28"/>
      <c r="AP8" s="28"/>
      <c r="AQ8" s="30"/>
      <c r="BE8" s="38"/>
      <c r="BS8" s="23" t="s">
        <v>8</v>
      </c>
    </row>
    <row r="9" ht="29.28" customHeight="1">
      <c r="B9" s="27"/>
      <c r="C9" s="28"/>
      <c r="D9" s="33" t="s">
        <v>28</v>
      </c>
      <c r="E9" s="28"/>
      <c r="F9" s="28"/>
      <c r="G9" s="28"/>
      <c r="H9" s="28"/>
      <c r="I9" s="28"/>
      <c r="J9" s="28"/>
      <c r="K9" s="41" t="s">
        <v>29</v>
      </c>
      <c r="L9" s="28"/>
      <c r="M9" s="28"/>
      <c r="N9" s="28"/>
      <c r="O9" s="28"/>
      <c r="P9" s="28"/>
      <c r="Q9" s="28"/>
      <c r="R9" s="28"/>
      <c r="S9" s="28"/>
      <c r="T9" s="28"/>
      <c r="U9" s="28"/>
      <c r="V9" s="28"/>
      <c r="W9" s="28"/>
      <c r="X9" s="28"/>
      <c r="Y9" s="28"/>
      <c r="Z9" s="28"/>
      <c r="AA9" s="28"/>
      <c r="AB9" s="28"/>
      <c r="AC9" s="28"/>
      <c r="AD9" s="28"/>
      <c r="AE9" s="28"/>
      <c r="AF9" s="28"/>
      <c r="AG9" s="28"/>
      <c r="AH9" s="28"/>
      <c r="AI9" s="28"/>
      <c r="AJ9" s="28"/>
      <c r="AK9" s="33" t="s">
        <v>30</v>
      </c>
      <c r="AL9" s="28"/>
      <c r="AM9" s="28"/>
      <c r="AN9" s="41" t="s">
        <v>31</v>
      </c>
      <c r="AO9" s="28"/>
      <c r="AP9" s="28"/>
      <c r="AQ9" s="30"/>
      <c r="BE9" s="38"/>
      <c r="BS9" s="23" t="s">
        <v>8</v>
      </c>
    </row>
    <row r="10" ht="14.4" customHeight="1">
      <c r="B10" s="27"/>
      <c r="C10" s="28"/>
      <c r="D10" s="39" t="s">
        <v>32</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9" t="s">
        <v>33</v>
      </c>
      <c r="AL10" s="28"/>
      <c r="AM10" s="28"/>
      <c r="AN10" s="34" t="s">
        <v>34</v>
      </c>
      <c r="AO10" s="28"/>
      <c r="AP10" s="28"/>
      <c r="AQ10" s="30"/>
      <c r="BE10" s="38"/>
      <c r="BS10" s="23" t="s">
        <v>8</v>
      </c>
    </row>
    <row r="11" ht="18.48" customHeight="1">
      <c r="B11" s="27"/>
      <c r="C11" s="28"/>
      <c r="D11" s="28"/>
      <c r="E11" s="34" t="s">
        <v>35</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9" t="s">
        <v>36</v>
      </c>
      <c r="AL11" s="28"/>
      <c r="AM11" s="28"/>
      <c r="AN11" s="34" t="s">
        <v>34</v>
      </c>
      <c r="AO11" s="28"/>
      <c r="AP11" s="28"/>
      <c r="AQ11" s="30"/>
      <c r="BE11" s="38"/>
      <c r="BS11" s="23" t="s">
        <v>8</v>
      </c>
    </row>
    <row r="12" ht="6.96"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8"/>
      <c r="BS12" s="23" t="s">
        <v>8</v>
      </c>
    </row>
    <row r="13" ht="14.4" customHeight="1">
      <c r="B13" s="27"/>
      <c r="C13" s="28"/>
      <c r="D13" s="39" t="s">
        <v>37</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9" t="s">
        <v>33</v>
      </c>
      <c r="AL13" s="28"/>
      <c r="AM13" s="28"/>
      <c r="AN13" s="42" t="s">
        <v>38</v>
      </c>
      <c r="AO13" s="28"/>
      <c r="AP13" s="28"/>
      <c r="AQ13" s="30"/>
      <c r="BE13" s="38"/>
      <c r="BS13" s="23" t="s">
        <v>8</v>
      </c>
    </row>
    <row r="14">
      <c r="B14" s="27"/>
      <c r="C14" s="28"/>
      <c r="D14" s="28"/>
      <c r="E14" s="42" t="s">
        <v>38</v>
      </c>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c r="AJ14" s="43"/>
      <c r="AK14" s="39" t="s">
        <v>36</v>
      </c>
      <c r="AL14" s="28"/>
      <c r="AM14" s="28"/>
      <c r="AN14" s="42" t="s">
        <v>38</v>
      </c>
      <c r="AO14" s="28"/>
      <c r="AP14" s="28"/>
      <c r="AQ14" s="30"/>
      <c r="BE14" s="38"/>
      <c r="BS14" s="23" t="s">
        <v>8</v>
      </c>
    </row>
    <row r="15" ht="6.96"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8"/>
      <c r="BS15" s="23" t="s">
        <v>6</v>
      </c>
    </row>
    <row r="16" ht="14.4" customHeight="1">
      <c r="B16" s="27"/>
      <c r="C16" s="28"/>
      <c r="D16" s="39" t="s">
        <v>39</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9" t="s">
        <v>33</v>
      </c>
      <c r="AL16" s="28"/>
      <c r="AM16" s="28"/>
      <c r="AN16" s="34" t="s">
        <v>34</v>
      </c>
      <c r="AO16" s="28"/>
      <c r="AP16" s="28"/>
      <c r="AQ16" s="30"/>
      <c r="BE16" s="38"/>
      <c r="BS16" s="23" t="s">
        <v>6</v>
      </c>
    </row>
    <row r="17" ht="18.48" customHeight="1">
      <c r="B17" s="27"/>
      <c r="C17" s="28"/>
      <c r="D17" s="28"/>
      <c r="E17" s="34" t="s">
        <v>40</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9" t="s">
        <v>36</v>
      </c>
      <c r="AL17" s="28"/>
      <c r="AM17" s="28"/>
      <c r="AN17" s="34" t="s">
        <v>34</v>
      </c>
      <c r="AO17" s="28"/>
      <c r="AP17" s="28"/>
      <c r="AQ17" s="30"/>
      <c r="BE17" s="38"/>
      <c r="BS17" s="23" t="s">
        <v>41</v>
      </c>
    </row>
    <row r="18" ht="6.96"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8"/>
      <c r="BS18" s="23" t="s">
        <v>8</v>
      </c>
    </row>
    <row r="19" ht="14.4" customHeight="1">
      <c r="B19" s="27"/>
      <c r="C19" s="28"/>
      <c r="D19" s="39" t="s">
        <v>42</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8"/>
      <c r="BS19" s="23" t="s">
        <v>8</v>
      </c>
    </row>
    <row r="20" ht="16.5" customHeight="1">
      <c r="B20" s="27"/>
      <c r="C20" s="28"/>
      <c r="D20" s="28"/>
      <c r="E20" s="44" t="s">
        <v>34</v>
      </c>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44"/>
      <c r="AJ20" s="44"/>
      <c r="AK20" s="44"/>
      <c r="AL20" s="44"/>
      <c r="AM20" s="44"/>
      <c r="AN20" s="44"/>
      <c r="AO20" s="28"/>
      <c r="AP20" s="28"/>
      <c r="AQ20" s="30"/>
      <c r="BE20" s="38"/>
      <c r="BS20" s="23" t="s">
        <v>6</v>
      </c>
    </row>
    <row r="21" ht="6.96"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8"/>
    </row>
    <row r="22" ht="6.96" customHeight="1">
      <c r="B22" s="27"/>
      <c r="C22" s="28"/>
      <c r="D22" s="45"/>
      <c r="E22" s="45"/>
      <c r="F22" s="45"/>
      <c r="G22" s="45"/>
      <c r="H22" s="45"/>
      <c r="I22" s="45"/>
      <c r="J22" s="45"/>
      <c r="K22" s="45"/>
      <c r="L22" s="45"/>
      <c r="M22" s="45"/>
      <c r="N22" s="45"/>
      <c r="O22" s="45"/>
      <c r="P22" s="45"/>
      <c r="Q22" s="45"/>
      <c r="R22" s="45"/>
      <c r="S22" s="45"/>
      <c r="T22" s="45"/>
      <c r="U22" s="45"/>
      <c r="V22" s="45"/>
      <c r="W22" s="45"/>
      <c r="X22" s="45"/>
      <c r="Y22" s="45"/>
      <c r="Z22" s="45"/>
      <c r="AA22" s="45"/>
      <c r="AB22" s="45"/>
      <c r="AC22" s="45"/>
      <c r="AD22" s="45"/>
      <c r="AE22" s="45"/>
      <c r="AF22" s="45"/>
      <c r="AG22" s="45"/>
      <c r="AH22" s="45"/>
      <c r="AI22" s="45"/>
      <c r="AJ22" s="45"/>
      <c r="AK22" s="45"/>
      <c r="AL22" s="45"/>
      <c r="AM22" s="45"/>
      <c r="AN22" s="45"/>
      <c r="AO22" s="45"/>
      <c r="AP22" s="28"/>
      <c r="AQ22" s="30"/>
      <c r="BE22" s="38"/>
    </row>
    <row r="23" s="1" customFormat="1" ht="25.92" customHeight="1">
      <c r="B23" s="46"/>
      <c r="C23" s="47"/>
      <c r="D23" s="48" t="s">
        <v>43</v>
      </c>
      <c r="E23" s="49"/>
      <c r="F23" s="49"/>
      <c r="G23" s="49"/>
      <c r="H23" s="49"/>
      <c r="I23" s="49"/>
      <c r="J23" s="49"/>
      <c r="K23" s="49"/>
      <c r="L23" s="49"/>
      <c r="M23" s="49"/>
      <c r="N23" s="49"/>
      <c r="O23" s="49"/>
      <c r="P23" s="49"/>
      <c r="Q23" s="49"/>
      <c r="R23" s="49"/>
      <c r="S23" s="49"/>
      <c r="T23" s="49"/>
      <c r="U23" s="49"/>
      <c r="V23" s="49"/>
      <c r="W23" s="49"/>
      <c r="X23" s="49"/>
      <c r="Y23" s="49"/>
      <c r="Z23" s="49"/>
      <c r="AA23" s="49"/>
      <c r="AB23" s="49"/>
      <c r="AC23" s="49"/>
      <c r="AD23" s="49"/>
      <c r="AE23" s="49"/>
      <c r="AF23" s="49"/>
      <c r="AG23" s="49"/>
      <c r="AH23" s="49"/>
      <c r="AI23" s="49"/>
      <c r="AJ23" s="49"/>
      <c r="AK23" s="50">
        <f>ROUND(AG51,2)</f>
        <v>0</v>
      </c>
      <c r="AL23" s="49"/>
      <c r="AM23" s="49"/>
      <c r="AN23" s="49"/>
      <c r="AO23" s="49"/>
      <c r="AP23" s="47"/>
      <c r="AQ23" s="51"/>
      <c r="BE23" s="38"/>
    </row>
    <row r="24" s="1" customFormat="1" ht="6.96" customHeight="1">
      <c r="B24" s="46"/>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47"/>
      <c r="AN24" s="47"/>
      <c r="AO24" s="47"/>
      <c r="AP24" s="47"/>
      <c r="AQ24" s="51"/>
      <c r="BE24" s="38"/>
    </row>
    <row r="25" s="1" customFormat="1">
      <c r="B25" s="46"/>
      <c r="C25" s="47"/>
      <c r="D25" s="47"/>
      <c r="E25" s="47"/>
      <c r="F25" s="47"/>
      <c r="G25" s="47"/>
      <c r="H25" s="47"/>
      <c r="I25" s="47"/>
      <c r="J25" s="47"/>
      <c r="K25" s="47"/>
      <c r="L25" s="52" t="s">
        <v>44</v>
      </c>
      <c r="M25" s="52"/>
      <c r="N25" s="52"/>
      <c r="O25" s="52"/>
      <c r="P25" s="47"/>
      <c r="Q25" s="47"/>
      <c r="R25" s="47"/>
      <c r="S25" s="47"/>
      <c r="T25" s="47"/>
      <c r="U25" s="47"/>
      <c r="V25" s="47"/>
      <c r="W25" s="52" t="s">
        <v>45</v>
      </c>
      <c r="X25" s="52"/>
      <c r="Y25" s="52"/>
      <c r="Z25" s="52"/>
      <c r="AA25" s="52"/>
      <c r="AB25" s="52"/>
      <c r="AC25" s="52"/>
      <c r="AD25" s="52"/>
      <c r="AE25" s="52"/>
      <c r="AF25" s="47"/>
      <c r="AG25" s="47"/>
      <c r="AH25" s="47"/>
      <c r="AI25" s="47"/>
      <c r="AJ25" s="47"/>
      <c r="AK25" s="52" t="s">
        <v>46</v>
      </c>
      <c r="AL25" s="52"/>
      <c r="AM25" s="52"/>
      <c r="AN25" s="52"/>
      <c r="AO25" s="52"/>
      <c r="AP25" s="47"/>
      <c r="AQ25" s="51"/>
      <c r="BE25" s="38"/>
    </row>
    <row r="26" s="2" customFormat="1" ht="14.4" customHeight="1">
      <c r="B26" s="53"/>
      <c r="C26" s="54"/>
      <c r="D26" s="55" t="s">
        <v>47</v>
      </c>
      <c r="E26" s="54"/>
      <c r="F26" s="55" t="s">
        <v>48</v>
      </c>
      <c r="G26" s="54"/>
      <c r="H26" s="54"/>
      <c r="I26" s="54"/>
      <c r="J26" s="54"/>
      <c r="K26" s="54"/>
      <c r="L26" s="56">
        <v>0.20999999999999999</v>
      </c>
      <c r="M26" s="54"/>
      <c r="N26" s="54"/>
      <c r="O26" s="54"/>
      <c r="P26" s="54"/>
      <c r="Q26" s="54"/>
      <c r="R26" s="54"/>
      <c r="S26" s="54"/>
      <c r="T26" s="54"/>
      <c r="U26" s="54"/>
      <c r="V26" s="54"/>
      <c r="W26" s="57">
        <f>ROUND(AZ51,2)</f>
        <v>0</v>
      </c>
      <c r="X26" s="54"/>
      <c r="Y26" s="54"/>
      <c r="Z26" s="54"/>
      <c r="AA26" s="54"/>
      <c r="AB26" s="54"/>
      <c r="AC26" s="54"/>
      <c r="AD26" s="54"/>
      <c r="AE26" s="54"/>
      <c r="AF26" s="54"/>
      <c r="AG26" s="54"/>
      <c r="AH26" s="54"/>
      <c r="AI26" s="54"/>
      <c r="AJ26" s="54"/>
      <c r="AK26" s="57">
        <f>ROUND(AV51,2)</f>
        <v>0</v>
      </c>
      <c r="AL26" s="54"/>
      <c r="AM26" s="54"/>
      <c r="AN26" s="54"/>
      <c r="AO26" s="54"/>
      <c r="AP26" s="54"/>
      <c r="AQ26" s="58"/>
      <c r="BE26" s="38"/>
    </row>
    <row r="27" s="2" customFormat="1" ht="14.4" customHeight="1">
      <c r="B27" s="53"/>
      <c r="C27" s="54"/>
      <c r="D27" s="54"/>
      <c r="E27" s="54"/>
      <c r="F27" s="55" t="s">
        <v>49</v>
      </c>
      <c r="G27" s="54"/>
      <c r="H27" s="54"/>
      <c r="I27" s="54"/>
      <c r="J27" s="54"/>
      <c r="K27" s="54"/>
      <c r="L27" s="56">
        <v>0.14999999999999999</v>
      </c>
      <c r="M27" s="54"/>
      <c r="N27" s="54"/>
      <c r="O27" s="54"/>
      <c r="P27" s="54"/>
      <c r="Q27" s="54"/>
      <c r="R27" s="54"/>
      <c r="S27" s="54"/>
      <c r="T27" s="54"/>
      <c r="U27" s="54"/>
      <c r="V27" s="54"/>
      <c r="W27" s="57">
        <f>ROUND(BA51,2)</f>
        <v>0</v>
      </c>
      <c r="X27" s="54"/>
      <c r="Y27" s="54"/>
      <c r="Z27" s="54"/>
      <c r="AA27" s="54"/>
      <c r="AB27" s="54"/>
      <c r="AC27" s="54"/>
      <c r="AD27" s="54"/>
      <c r="AE27" s="54"/>
      <c r="AF27" s="54"/>
      <c r="AG27" s="54"/>
      <c r="AH27" s="54"/>
      <c r="AI27" s="54"/>
      <c r="AJ27" s="54"/>
      <c r="AK27" s="57">
        <f>ROUND(AW51,2)</f>
        <v>0</v>
      </c>
      <c r="AL27" s="54"/>
      <c r="AM27" s="54"/>
      <c r="AN27" s="54"/>
      <c r="AO27" s="54"/>
      <c r="AP27" s="54"/>
      <c r="AQ27" s="58"/>
      <c r="BE27" s="38"/>
    </row>
    <row r="28" hidden="1" s="2" customFormat="1" ht="14.4" customHeight="1">
      <c r="B28" s="53"/>
      <c r="C28" s="54"/>
      <c r="D28" s="54"/>
      <c r="E28" s="54"/>
      <c r="F28" s="55" t="s">
        <v>50</v>
      </c>
      <c r="G28" s="54"/>
      <c r="H28" s="54"/>
      <c r="I28" s="54"/>
      <c r="J28" s="54"/>
      <c r="K28" s="54"/>
      <c r="L28" s="56">
        <v>0.20999999999999999</v>
      </c>
      <c r="M28" s="54"/>
      <c r="N28" s="54"/>
      <c r="O28" s="54"/>
      <c r="P28" s="54"/>
      <c r="Q28" s="54"/>
      <c r="R28" s="54"/>
      <c r="S28" s="54"/>
      <c r="T28" s="54"/>
      <c r="U28" s="54"/>
      <c r="V28" s="54"/>
      <c r="W28" s="57">
        <f>ROUND(BB51,2)</f>
        <v>0</v>
      </c>
      <c r="X28" s="54"/>
      <c r="Y28" s="54"/>
      <c r="Z28" s="54"/>
      <c r="AA28" s="54"/>
      <c r="AB28" s="54"/>
      <c r="AC28" s="54"/>
      <c r="AD28" s="54"/>
      <c r="AE28" s="54"/>
      <c r="AF28" s="54"/>
      <c r="AG28" s="54"/>
      <c r="AH28" s="54"/>
      <c r="AI28" s="54"/>
      <c r="AJ28" s="54"/>
      <c r="AK28" s="57">
        <v>0</v>
      </c>
      <c r="AL28" s="54"/>
      <c r="AM28" s="54"/>
      <c r="AN28" s="54"/>
      <c r="AO28" s="54"/>
      <c r="AP28" s="54"/>
      <c r="AQ28" s="58"/>
      <c r="BE28" s="38"/>
    </row>
    <row r="29" hidden="1" s="2" customFormat="1" ht="14.4" customHeight="1">
      <c r="B29" s="53"/>
      <c r="C29" s="54"/>
      <c r="D29" s="54"/>
      <c r="E29" s="54"/>
      <c r="F29" s="55" t="s">
        <v>51</v>
      </c>
      <c r="G29" s="54"/>
      <c r="H29" s="54"/>
      <c r="I29" s="54"/>
      <c r="J29" s="54"/>
      <c r="K29" s="54"/>
      <c r="L29" s="56">
        <v>0.14999999999999999</v>
      </c>
      <c r="M29" s="54"/>
      <c r="N29" s="54"/>
      <c r="O29" s="54"/>
      <c r="P29" s="54"/>
      <c r="Q29" s="54"/>
      <c r="R29" s="54"/>
      <c r="S29" s="54"/>
      <c r="T29" s="54"/>
      <c r="U29" s="54"/>
      <c r="V29" s="54"/>
      <c r="W29" s="57">
        <f>ROUND(BC51,2)</f>
        <v>0</v>
      </c>
      <c r="X29" s="54"/>
      <c r="Y29" s="54"/>
      <c r="Z29" s="54"/>
      <c r="AA29" s="54"/>
      <c r="AB29" s="54"/>
      <c r="AC29" s="54"/>
      <c r="AD29" s="54"/>
      <c r="AE29" s="54"/>
      <c r="AF29" s="54"/>
      <c r="AG29" s="54"/>
      <c r="AH29" s="54"/>
      <c r="AI29" s="54"/>
      <c r="AJ29" s="54"/>
      <c r="AK29" s="57">
        <v>0</v>
      </c>
      <c r="AL29" s="54"/>
      <c r="AM29" s="54"/>
      <c r="AN29" s="54"/>
      <c r="AO29" s="54"/>
      <c r="AP29" s="54"/>
      <c r="AQ29" s="58"/>
      <c r="BE29" s="38"/>
    </row>
    <row r="30" hidden="1" s="2" customFormat="1" ht="14.4" customHeight="1">
      <c r="B30" s="53"/>
      <c r="C30" s="54"/>
      <c r="D30" s="54"/>
      <c r="E30" s="54"/>
      <c r="F30" s="55" t="s">
        <v>52</v>
      </c>
      <c r="G30" s="54"/>
      <c r="H30" s="54"/>
      <c r="I30" s="54"/>
      <c r="J30" s="54"/>
      <c r="K30" s="54"/>
      <c r="L30" s="56">
        <v>0</v>
      </c>
      <c r="M30" s="54"/>
      <c r="N30" s="54"/>
      <c r="O30" s="54"/>
      <c r="P30" s="54"/>
      <c r="Q30" s="54"/>
      <c r="R30" s="54"/>
      <c r="S30" s="54"/>
      <c r="T30" s="54"/>
      <c r="U30" s="54"/>
      <c r="V30" s="54"/>
      <c r="W30" s="57">
        <f>ROUND(BD51,2)</f>
        <v>0</v>
      </c>
      <c r="X30" s="54"/>
      <c r="Y30" s="54"/>
      <c r="Z30" s="54"/>
      <c r="AA30" s="54"/>
      <c r="AB30" s="54"/>
      <c r="AC30" s="54"/>
      <c r="AD30" s="54"/>
      <c r="AE30" s="54"/>
      <c r="AF30" s="54"/>
      <c r="AG30" s="54"/>
      <c r="AH30" s="54"/>
      <c r="AI30" s="54"/>
      <c r="AJ30" s="54"/>
      <c r="AK30" s="57">
        <v>0</v>
      </c>
      <c r="AL30" s="54"/>
      <c r="AM30" s="54"/>
      <c r="AN30" s="54"/>
      <c r="AO30" s="54"/>
      <c r="AP30" s="54"/>
      <c r="AQ30" s="58"/>
      <c r="BE30" s="38"/>
    </row>
    <row r="31" s="1" customFormat="1" ht="6.96" customHeight="1">
      <c r="B31" s="46"/>
      <c r="C31" s="47"/>
      <c r="D31" s="47"/>
      <c r="E31" s="47"/>
      <c r="F31" s="47"/>
      <c r="G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c r="AM31" s="47"/>
      <c r="AN31" s="47"/>
      <c r="AO31" s="47"/>
      <c r="AP31" s="47"/>
      <c r="AQ31" s="51"/>
      <c r="BE31" s="38"/>
    </row>
    <row r="32" s="1" customFormat="1" ht="25.92" customHeight="1">
      <c r="B32" s="46"/>
      <c r="C32" s="59"/>
      <c r="D32" s="60" t="s">
        <v>53</v>
      </c>
      <c r="E32" s="61"/>
      <c r="F32" s="61"/>
      <c r="G32" s="61"/>
      <c r="H32" s="61"/>
      <c r="I32" s="61"/>
      <c r="J32" s="61"/>
      <c r="K32" s="61"/>
      <c r="L32" s="61"/>
      <c r="M32" s="61"/>
      <c r="N32" s="61"/>
      <c r="O32" s="61"/>
      <c r="P32" s="61"/>
      <c r="Q32" s="61"/>
      <c r="R32" s="61"/>
      <c r="S32" s="61"/>
      <c r="T32" s="62" t="s">
        <v>54</v>
      </c>
      <c r="U32" s="61"/>
      <c r="V32" s="61"/>
      <c r="W32" s="61"/>
      <c r="X32" s="63" t="s">
        <v>55</v>
      </c>
      <c r="Y32" s="61"/>
      <c r="Z32" s="61"/>
      <c r="AA32" s="61"/>
      <c r="AB32" s="61"/>
      <c r="AC32" s="61"/>
      <c r="AD32" s="61"/>
      <c r="AE32" s="61"/>
      <c r="AF32" s="61"/>
      <c r="AG32" s="61"/>
      <c r="AH32" s="61"/>
      <c r="AI32" s="61"/>
      <c r="AJ32" s="61"/>
      <c r="AK32" s="64">
        <f>SUM(AK23:AK30)</f>
        <v>0</v>
      </c>
      <c r="AL32" s="61"/>
      <c r="AM32" s="61"/>
      <c r="AN32" s="61"/>
      <c r="AO32" s="65"/>
      <c r="AP32" s="59"/>
      <c r="AQ32" s="66"/>
      <c r="BE32" s="38"/>
    </row>
    <row r="33" s="1" customFormat="1" ht="6.96" customHeight="1">
      <c r="B33" s="46"/>
      <c r="C33" s="47"/>
      <c r="D33" s="47"/>
      <c r="E33" s="47"/>
      <c r="F33" s="47"/>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c r="AN33" s="47"/>
      <c r="AO33" s="47"/>
      <c r="AP33" s="47"/>
      <c r="AQ33" s="51"/>
    </row>
    <row r="34" s="1" customFormat="1" ht="6.96" customHeight="1">
      <c r="B34" s="67"/>
      <c r="C34" s="68"/>
      <c r="D34" s="68"/>
      <c r="E34" s="68"/>
      <c r="F34" s="68"/>
      <c r="G34" s="68"/>
      <c r="H34" s="68"/>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c r="AK34" s="68"/>
      <c r="AL34" s="68"/>
      <c r="AM34" s="68"/>
      <c r="AN34" s="68"/>
      <c r="AO34" s="68"/>
      <c r="AP34" s="68"/>
      <c r="AQ34" s="69"/>
    </row>
    <row r="38" s="1" customFormat="1" ht="6.96" customHeight="1">
      <c r="B38" s="70"/>
      <c r="C38" s="71"/>
      <c r="D38" s="71"/>
      <c r="E38" s="71"/>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72"/>
    </row>
    <row r="39" s="1" customFormat="1" ht="36.96" customHeight="1">
      <c r="B39" s="46"/>
      <c r="C39" s="73" t="s">
        <v>56</v>
      </c>
      <c r="D39" s="74"/>
      <c r="E39" s="74"/>
      <c r="F39" s="74"/>
      <c r="G39" s="74"/>
      <c r="H39" s="74"/>
      <c r="I39" s="74"/>
      <c r="J39" s="74"/>
      <c r="K39" s="74"/>
      <c r="L39" s="74"/>
      <c r="M39" s="74"/>
      <c r="N39" s="74"/>
      <c r="O39" s="74"/>
      <c r="P39" s="74"/>
      <c r="Q39" s="74"/>
      <c r="R39" s="74"/>
      <c r="S39" s="74"/>
      <c r="T39" s="74"/>
      <c r="U39" s="74"/>
      <c r="V39" s="74"/>
      <c r="W39" s="74"/>
      <c r="X39" s="74"/>
      <c r="Y39" s="74"/>
      <c r="Z39" s="74"/>
      <c r="AA39" s="74"/>
      <c r="AB39" s="74"/>
      <c r="AC39" s="74"/>
      <c r="AD39" s="74"/>
      <c r="AE39" s="74"/>
      <c r="AF39" s="74"/>
      <c r="AG39" s="74"/>
      <c r="AH39" s="74"/>
      <c r="AI39" s="74"/>
      <c r="AJ39" s="74"/>
      <c r="AK39" s="74"/>
      <c r="AL39" s="74"/>
      <c r="AM39" s="74"/>
      <c r="AN39" s="74"/>
      <c r="AO39" s="74"/>
      <c r="AP39" s="74"/>
      <c r="AQ39" s="74"/>
      <c r="AR39" s="72"/>
    </row>
    <row r="40" s="1" customFormat="1" ht="6.96" customHeight="1">
      <c r="B40" s="46"/>
      <c r="C40" s="74"/>
      <c r="D40" s="74"/>
      <c r="E40" s="74"/>
      <c r="F40" s="74"/>
      <c r="G40" s="74"/>
      <c r="H40" s="74"/>
      <c r="I40" s="74"/>
      <c r="J40" s="74"/>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74"/>
      <c r="AL40" s="74"/>
      <c r="AM40" s="74"/>
      <c r="AN40" s="74"/>
      <c r="AO40" s="74"/>
      <c r="AP40" s="74"/>
      <c r="AQ40" s="74"/>
      <c r="AR40" s="72"/>
    </row>
    <row r="41" s="3" customFormat="1" ht="14.4" customHeight="1">
      <c r="B41" s="75"/>
      <c r="C41" s="76" t="s">
        <v>15</v>
      </c>
      <c r="D41" s="77"/>
      <c r="E41" s="77"/>
      <c r="F41" s="77"/>
      <c r="G41" s="77"/>
      <c r="H41" s="77"/>
      <c r="I41" s="77"/>
      <c r="J41" s="77"/>
      <c r="K41" s="77"/>
      <c r="L41" s="77" t="str">
        <f>K5</f>
        <v>sku15</v>
      </c>
      <c r="M41" s="77"/>
      <c r="N41" s="77"/>
      <c r="O41" s="77"/>
      <c r="P41" s="77"/>
      <c r="Q41" s="77"/>
      <c r="R41" s="77"/>
      <c r="S41" s="77"/>
      <c r="T41" s="77"/>
      <c r="U41" s="77"/>
      <c r="V41" s="77"/>
      <c r="W41" s="77"/>
      <c r="X41" s="77"/>
      <c r="Y41" s="77"/>
      <c r="Z41" s="77"/>
      <c r="AA41" s="77"/>
      <c r="AB41" s="77"/>
      <c r="AC41" s="77"/>
      <c r="AD41" s="77"/>
      <c r="AE41" s="77"/>
      <c r="AF41" s="77"/>
      <c r="AG41" s="77"/>
      <c r="AH41" s="77"/>
      <c r="AI41" s="77"/>
      <c r="AJ41" s="77"/>
      <c r="AK41" s="77"/>
      <c r="AL41" s="77"/>
      <c r="AM41" s="77"/>
      <c r="AN41" s="77"/>
      <c r="AO41" s="77"/>
      <c r="AP41" s="77"/>
      <c r="AQ41" s="77"/>
      <c r="AR41" s="78"/>
    </row>
    <row r="42" s="4" customFormat="1" ht="36.96" customHeight="1">
      <c r="B42" s="79"/>
      <c r="C42" s="80" t="s">
        <v>18</v>
      </c>
      <c r="D42" s="81"/>
      <c r="E42" s="81"/>
      <c r="F42" s="81"/>
      <c r="G42" s="81"/>
      <c r="H42" s="81"/>
      <c r="I42" s="81"/>
      <c r="J42" s="81"/>
      <c r="K42" s="81"/>
      <c r="L42" s="82" t="str">
        <f>K6</f>
        <v>Vybudování chodníku na ul.Gerasimové v úseku ul.Průkopnická - ul.Krasnoarmějců</v>
      </c>
      <c r="M42" s="81"/>
      <c r="N42" s="81"/>
      <c r="O42" s="81"/>
      <c r="P42" s="81"/>
      <c r="Q42" s="81"/>
      <c r="R42" s="81"/>
      <c r="S42" s="81"/>
      <c r="T42" s="81"/>
      <c r="U42" s="81"/>
      <c r="V42" s="81"/>
      <c r="W42" s="81"/>
      <c r="X42" s="81"/>
      <c r="Y42" s="81"/>
      <c r="Z42" s="81"/>
      <c r="AA42" s="81"/>
      <c r="AB42" s="81"/>
      <c r="AC42" s="81"/>
      <c r="AD42" s="81"/>
      <c r="AE42" s="81"/>
      <c r="AF42" s="81"/>
      <c r="AG42" s="81"/>
      <c r="AH42" s="81"/>
      <c r="AI42" s="81"/>
      <c r="AJ42" s="81"/>
      <c r="AK42" s="81"/>
      <c r="AL42" s="81"/>
      <c r="AM42" s="81"/>
      <c r="AN42" s="81"/>
      <c r="AO42" s="81"/>
      <c r="AP42" s="81"/>
      <c r="AQ42" s="81"/>
      <c r="AR42" s="83"/>
    </row>
    <row r="43" s="1" customFormat="1" ht="6.96" customHeight="1">
      <c r="B43" s="46"/>
      <c r="C43" s="74"/>
      <c r="D43" s="74"/>
      <c r="E43" s="74"/>
      <c r="F43" s="74"/>
      <c r="G43" s="74"/>
      <c r="H43" s="74"/>
      <c r="I43" s="74"/>
      <c r="J43" s="74"/>
      <c r="K43" s="74"/>
      <c r="L43" s="74"/>
      <c r="M43" s="74"/>
      <c r="N43" s="74"/>
      <c r="O43" s="74"/>
      <c r="P43" s="74"/>
      <c r="Q43" s="74"/>
      <c r="R43" s="74"/>
      <c r="S43" s="74"/>
      <c r="T43" s="74"/>
      <c r="U43" s="74"/>
      <c r="V43" s="74"/>
      <c r="W43" s="74"/>
      <c r="X43" s="74"/>
      <c r="Y43" s="74"/>
      <c r="Z43" s="74"/>
      <c r="AA43" s="74"/>
      <c r="AB43" s="74"/>
      <c r="AC43" s="74"/>
      <c r="AD43" s="74"/>
      <c r="AE43" s="74"/>
      <c r="AF43" s="74"/>
      <c r="AG43" s="74"/>
      <c r="AH43" s="74"/>
      <c r="AI43" s="74"/>
      <c r="AJ43" s="74"/>
      <c r="AK43" s="74"/>
      <c r="AL43" s="74"/>
      <c r="AM43" s="74"/>
      <c r="AN43" s="74"/>
      <c r="AO43" s="74"/>
      <c r="AP43" s="74"/>
      <c r="AQ43" s="74"/>
      <c r="AR43" s="72"/>
    </row>
    <row r="44" s="1" customFormat="1">
      <c r="B44" s="46"/>
      <c r="C44" s="76" t="s">
        <v>24</v>
      </c>
      <c r="D44" s="74"/>
      <c r="E44" s="74"/>
      <c r="F44" s="74"/>
      <c r="G44" s="74"/>
      <c r="H44" s="74"/>
      <c r="I44" s="74"/>
      <c r="J44" s="74"/>
      <c r="K44" s="74"/>
      <c r="L44" s="84" t="str">
        <f>IF(K8="","",K8)</f>
        <v>Ostrava - Hrabůvka</v>
      </c>
      <c r="M44" s="74"/>
      <c r="N44" s="74"/>
      <c r="O44" s="74"/>
      <c r="P44" s="74"/>
      <c r="Q44" s="74"/>
      <c r="R44" s="74"/>
      <c r="S44" s="74"/>
      <c r="T44" s="74"/>
      <c r="U44" s="74"/>
      <c r="V44" s="74"/>
      <c r="W44" s="74"/>
      <c r="X44" s="74"/>
      <c r="Y44" s="74"/>
      <c r="Z44" s="74"/>
      <c r="AA44" s="74"/>
      <c r="AB44" s="74"/>
      <c r="AC44" s="74"/>
      <c r="AD44" s="74"/>
      <c r="AE44" s="74"/>
      <c r="AF44" s="74"/>
      <c r="AG44" s="74"/>
      <c r="AH44" s="74"/>
      <c r="AI44" s="76" t="s">
        <v>26</v>
      </c>
      <c r="AJ44" s="74"/>
      <c r="AK44" s="74"/>
      <c r="AL44" s="74"/>
      <c r="AM44" s="85" t="str">
        <f>IF(AN8= "","",AN8)</f>
        <v>9. 3. 2018</v>
      </c>
      <c r="AN44" s="85"/>
      <c r="AO44" s="74"/>
      <c r="AP44" s="74"/>
      <c r="AQ44" s="74"/>
      <c r="AR44" s="72"/>
    </row>
    <row r="45" s="1" customFormat="1" ht="6.96" customHeight="1">
      <c r="B45" s="46"/>
      <c r="C45" s="74"/>
      <c r="D45" s="74"/>
      <c r="E45" s="74"/>
      <c r="F45" s="74"/>
      <c r="G45" s="74"/>
      <c r="H45" s="74"/>
      <c r="I45" s="74"/>
      <c r="J45" s="74"/>
      <c r="K45" s="74"/>
      <c r="L45" s="74"/>
      <c r="M45" s="74"/>
      <c r="N45" s="74"/>
      <c r="O45" s="74"/>
      <c r="P45" s="74"/>
      <c r="Q45" s="74"/>
      <c r="R45" s="74"/>
      <c r="S45" s="74"/>
      <c r="T45" s="74"/>
      <c r="U45" s="74"/>
      <c r="V45" s="74"/>
      <c r="W45" s="74"/>
      <c r="X45" s="74"/>
      <c r="Y45" s="74"/>
      <c r="Z45" s="74"/>
      <c r="AA45" s="74"/>
      <c r="AB45" s="74"/>
      <c r="AC45" s="74"/>
      <c r="AD45" s="74"/>
      <c r="AE45" s="74"/>
      <c r="AF45" s="74"/>
      <c r="AG45" s="74"/>
      <c r="AH45" s="74"/>
      <c r="AI45" s="74"/>
      <c r="AJ45" s="74"/>
      <c r="AK45" s="74"/>
      <c r="AL45" s="74"/>
      <c r="AM45" s="74"/>
      <c r="AN45" s="74"/>
      <c r="AO45" s="74"/>
      <c r="AP45" s="74"/>
      <c r="AQ45" s="74"/>
      <c r="AR45" s="72"/>
    </row>
    <row r="46" s="1" customFormat="1">
      <c r="B46" s="46"/>
      <c r="C46" s="76" t="s">
        <v>32</v>
      </c>
      <c r="D46" s="74"/>
      <c r="E46" s="74"/>
      <c r="F46" s="74"/>
      <c r="G46" s="74"/>
      <c r="H46" s="74"/>
      <c r="I46" s="74"/>
      <c r="J46" s="74"/>
      <c r="K46" s="74"/>
      <c r="L46" s="77" t="str">
        <f>IF(E11= "","",E11)</f>
        <v>SMO - MOb Ostrava - Jih,Horní 791/3,Ostrava</v>
      </c>
      <c r="M46" s="74"/>
      <c r="N46" s="74"/>
      <c r="O46" s="74"/>
      <c r="P46" s="74"/>
      <c r="Q46" s="74"/>
      <c r="R46" s="74"/>
      <c r="S46" s="74"/>
      <c r="T46" s="74"/>
      <c r="U46" s="74"/>
      <c r="V46" s="74"/>
      <c r="W46" s="74"/>
      <c r="X46" s="74"/>
      <c r="Y46" s="74"/>
      <c r="Z46" s="74"/>
      <c r="AA46" s="74"/>
      <c r="AB46" s="74"/>
      <c r="AC46" s="74"/>
      <c r="AD46" s="74"/>
      <c r="AE46" s="74"/>
      <c r="AF46" s="74"/>
      <c r="AG46" s="74"/>
      <c r="AH46" s="74"/>
      <c r="AI46" s="76" t="s">
        <v>39</v>
      </c>
      <c r="AJ46" s="74"/>
      <c r="AK46" s="74"/>
      <c r="AL46" s="74"/>
      <c r="AM46" s="77" t="str">
        <f>IF(E17="","",E17)</f>
        <v>VS Projekt s.r.o.,Na Obvodu 45,703 00 Ostrava</v>
      </c>
      <c r="AN46" s="77"/>
      <c r="AO46" s="77"/>
      <c r="AP46" s="77"/>
      <c r="AQ46" s="74"/>
      <c r="AR46" s="72"/>
      <c r="AS46" s="86" t="s">
        <v>57</v>
      </c>
      <c r="AT46" s="87"/>
      <c r="AU46" s="88"/>
      <c r="AV46" s="88"/>
      <c r="AW46" s="88"/>
      <c r="AX46" s="88"/>
      <c r="AY46" s="88"/>
      <c r="AZ46" s="88"/>
      <c r="BA46" s="88"/>
      <c r="BB46" s="88"/>
      <c r="BC46" s="88"/>
      <c r="BD46" s="89"/>
    </row>
    <row r="47" s="1" customFormat="1">
      <c r="B47" s="46"/>
      <c r="C47" s="76" t="s">
        <v>37</v>
      </c>
      <c r="D47" s="74"/>
      <c r="E47" s="74"/>
      <c r="F47" s="74"/>
      <c r="G47" s="74"/>
      <c r="H47" s="74"/>
      <c r="I47" s="74"/>
      <c r="J47" s="74"/>
      <c r="K47" s="74"/>
      <c r="L47" s="77" t="str">
        <f>IF(E14= "Vyplň údaj","",E14)</f>
        <v/>
      </c>
      <c r="M47" s="74"/>
      <c r="N47" s="74"/>
      <c r="O47" s="74"/>
      <c r="P47" s="74"/>
      <c r="Q47" s="74"/>
      <c r="R47" s="74"/>
      <c r="S47" s="74"/>
      <c r="T47" s="74"/>
      <c r="U47" s="74"/>
      <c r="V47" s="74"/>
      <c r="W47" s="74"/>
      <c r="X47" s="74"/>
      <c r="Y47" s="74"/>
      <c r="Z47" s="74"/>
      <c r="AA47" s="74"/>
      <c r="AB47" s="74"/>
      <c r="AC47" s="74"/>
      <c r="AD47" s="74"/>
      <c r="AE47" s="74"/>
      <c r="AF47" s="74"/>
      <c r="AG47" s="74"/>
      <c r="AH47" s="74"/>
      <c r="AI47" s="74"/>
      <c r="AJ47" s="74"/>
      <c r="AK47" s="74"/>
      <c r="AL47" s="74"/>
      <c r="AM47" s="74"/>
      <c r="AN47" s="74"/>
      <c r="AO47" s="74"/>
      <c r="AP47" s="74"/>
      <c r="AQ47" s="74"/>
      <c r="AR47" s="72"/>
      <c r="AS47" s="90"/>
      <c r="AT47" s="91"/>
      <c r="AU47" s="92"/>
      <c r="AV47" s="92"/>
      <c r="AW47" s="92"/>
      <c r="AX47" s="92"/>
      <c r="AY47" s="92"/>
      <c r="AZ47" s="92"/>
      <c r="BA47" s="92"/>
      <c r="BB47" s="92"/>
      <c r="BC47" s="92"/>
      <c r="BD47" s="93"/>
    </row>
    <row r="48" s="1" customFormat="1" ht="10.8" customHeight="1">
      <c r="B48" s="46"/>
      <c r="C48" s="74"/>
      <c r="D48" s="74"/>
      <c r="E48" s="74"/>
      <c r="F48" s="74"/>
      <c r="G48" s="74"/>
      <c r="H48" s="74"/>
      <c r="I48" s="74"/>
      <c r="J48" s="74"/>
      <c r="K48" s="74"/>
      <c r="L48" s="74"/>
      <c r="M48" s="74"/>
      <c r="N48" s="74"/>
      <c r="O48" s="74"/>
      <c r="P48" s="74"/>
      <c r="Q48" s="74"/>
      <c r="R48" s="74"/>
      <c r="S48" s="74"/>
      <c r="T48" s="74"/>
      <c r="U48" s="74"/>
      <c r="V48" s="74"/>
      <c r="W48" s="74"/>
      <c r="X48" s="74"/>
      <c r="Y48" s="74"/>
      <c r="Z48" s="74"/>
      <c r="AA48" s="74"/>
      <c r="AB48" s="74"/>
      <c r="AC48" s="74"/>
      <c r="AD48" s="74"/>
      <c r="AE48" s="74"/>
      <c r="AF48" s="74"/>
      <c r="AG48" s="74"/>
      <c r="AH48" s="74"/>
      <c r="AI48" s="74"/>
      <c r="AJ48" s="74"/>
      <c r="AK48" s="74"/>
      <c r="AL48" s="74"/>
      <c r="AM48" s="74"/>
      <c r="AN48" s="74"/>
      <c r="AO48" s="74"/>
      <c r="AP48" s="74"/>
      <c r="AQ48" s="74"/>
      <c r="AR48" s="72"/>
      <c r="AS48" s="94"/>
      <c r="AT48" s="55"/>
      <c r="AU48" s="47"/>
      <c r="AV48" s="47"/>
      <c r="AW48" s="47"/>
      <c r="AX48" s="47"/>
      <c r="AY48" s="47"/>
      <c r="AZ48" s="47"/>
      <c r="BA48" s="47"/>
      <c r="BB48" s="47"/>
      <c r="BC48" s="47"/>
      <c r="BD48" s="95"/>
    </row>
    <row r="49" s="1" customFormat="1" ht="29.28" customHeight="1">
      <c r="B49" s="46"/>
      <c r="C49" s="96" t="s">
        <v>58</v>
      </c>
      <c r="D49" s="97"/>
      <c r="E49" s="97"/>
      <c r="F49" s="97"/>
      <c r="G49" s="97"/>
      <c r="H49" s="98"/>
      <c r="I49" s="99" t="s">
        <v>59</v>
      </c>
      <c r="J49" s="97"/>
      <c r="K49" s="97"/>
      <c r="L49" s="97"/>
      <c r="M49" s="97"/>
      <c r="N49" s="97"/>
      <c r="O49" s="97"/>
      <c r="P49" s="97"/>
      <c r="Q49" s="97"/>
      <c r="R49" s="97"/>
      <c r="S49" s="97"/>
      <c r="T49" s="97"/>
      <c r="U49" s="97"/>
      <c r="V49" s="97"/>
      <c r="W49" s="97"/>
      <c r="X49" s="97"/>
      <c r="Y49" s="97"/>
      <c r="Z49" s="97"/>
      <c r="AA49" s="97"/>
      <c r="AB49" s="97"/>
      <c r="AC49" s="97"/>
      <c r="AD49" s="97"/>
      <c r="AE49" s="97"/>
      <c r="AF49" s="97"/>
      <c r="AG49" s="100" t="s">
        <v>60</v>
      </c>
      <c r="AH49" s="97"/>
      <c r="AI49" s="97"/>
      <c r="AJ49" s="97"/>
      <c r="AK49" s="97"/>
      <c r="AL49" s="97"/>
      <c r="AM49" s="97"/>
      <c r="AN49" s="99" t="s">
        <v>61</v>
      </c>
      <c r="AO49" s="97"/>
      <c r="AP49" s="97"/>
      <c r="AQ49" s="101" t="s">
        <v>62</v>
      </c>
      <c r="AR49" s="72"/>
      <c r="AS49" s="102" t="s">
        <v>63</v>
      </c>
      <c r="AT49" s="103" t="s">
        <v>64</v>
      </c>
      <c r="AU49" s="103" t="s">
        <v>65</v>
      </c>
      <c r="AV49" s="103" t="s">
        <v>66</v>
      </c>
      <c r="AW49" s="103" t="s">
        <v>67</v>
      </c>
      <c r="AX49" s="103" t="s">
        <v>68</v>
      </c>
      <c r="AY49" s="103" t="s">
        <v>69</v>
      </c>
      <c r="AZ49" s="103" t="s">
        <v>70</v>
      </c>
      <c r="BA49" s="103" t="s">
        <v>71</v>
      </c>
      <c r="BB49" s="103" t="s">
        <v>72</v>
      </c>
      <c r="BC49" s="103" t="s">
        <v>73</v>
      </c>
      <c r="BD49" s="104" t="s">
        <v>74</v>
      </c>
    </row>
    <row r="50" s="1" customFormat="1" ht="10.8" customHeight="1">
      <c r="B50" s="46"/>
      <c r="C50" s="74"/>
      <c r="D50" s="74"/>
      <c r="E50" s="74"/>
      <c r="F50" s="74"/>
      <c r="G50" s="74"/>
      <c r="H50" s="74"/>
      <c r="I50" s="74"/>
      <c r="J50" s="74"/>
      <c r="K50" s="74"/>
      <c r="L50" s="74"/>
      <c r="M50" s="74"/>
      <c r="N50" s="74"/>
      <c r="O50" s="74"/>
      <c r="P50" s="74"/>
      <c r="Q50" s="74"/>
      <c r="R50" s="74"/>
      <c r="S50" s="74"/>
      <c r="T50" s="74"/>
      <c r="U50" s="74"/>
      <c r="V50" s="74"/>
      <c r="W50" s="74"/>
      <c r="X50" s="74"/>
      <c r="Y50" s="74"/>
      <c r="Z50" s="74"/>
      <c r="AA50" s="74"/>
      <c r="AB50" s="74"/>
      <c r="AC50" s="74"/>
      <c r="AD50" s="74"/>
      <c r="AE50" s="74"/>
      <c r="AF50" s="74"/>
      <c r="AG50" s="74"/>
      <c r="AH50" s="74"/>
      <c r="AI50" s="74"/>
      <c r="AJ50" s="74"/>
      <c r="AK50" s="74"/>
      <c r="AL50" s="74"/>
      <c r="AM50" s="74"/>
      <c r="AN50" s="74"/>
      <c r="AO50" s="74"/>
      <c r="AP50" s="74"/>
      <c r="AQ50" s="74"/>
      <c r="AR50" s="72"/>
      <c r="AS50" s="105"/>
      <c r="AT50" s="106"/>
      <c r="AU50" s="106"/>
      <c r="AV50" s="106"/>
      <c r="AW50" s="106"/>
      <c r="AX50" s="106"/>
      <c r="AY50" s="106"/>
      <c r="AZ50" s="106"/>
      <c r="BA50" s="106"/>
      <c r="BB50" s="106"/>
      <c r="BC50" s="106"/>
      <c r="BD50" s="107"/>
    </row>
    <row r="51" s="4" customFormat="1" ht="32.4" customHeight="1">
      <c r="B51" s="79"/>
      <c r="C51" s="108" t="s">
        <v>75</v>
      </c>
      <c r="D51" s="109"/>
      <c r="E51" s="109"/>
      <c r="F51" s="109"/>
      <c r="G51" s="109"/>
      <c r="H51" s="109"/>
      <c r="I51" s="109"/>
      <c r="J51" s="109"/>
      <c r="K51" s="109"/>
      <c r="L51" s="109"/>
      <c r="M51" s="109"/>
      <c r="N51" s="109"/>
      <c r="O51" s="109"/>
      <c r="P51" s="109"/>
      <c r="Q51" s="109"/>
      <c r="R51" s="109"/>
      <c r="S51" s="109"/>
      <c r="T51" s="109"/>
      <c r="U51" s="109"/>
      <c r="V51" s="109"/>
      <c r="W51" s="109"/>
      <c r="X51" s="109"/>
      <c r="Y51" s="109"/>
      <c r="Z51" s="109"/>
      <c r="AA51" s="109"/>
      <c r="AB51" s="109"/>
      <c r="AC51" s="109"/>
      <c r="AD51" s="109"/>
      <c r="AE51" s="109"/>
      <c r="AF51" s="109"/>
      <c r="AG51" s="110">
        <f>ROUND(AG52,2)</f>
        <v>0</v>
      </c>
      <c r="AH51" s="110"/>
      <c r="AI51" s="110"/>
      <c r="AJ51" s="110"/>
      <c r="AK51" s="110"/>
      <c r="AL51" s="110"/>
      <c r="AM51" s="110"/>
      <c r="AN51" s="111">
        <f>SUM(AG51,AT51)</f>
        <v>0</v>
      </c>
      <c r="AO51" s="111"/>
      <c r="AP51" s="111"/>
      <c r="AQ51" s="112" t="s">
        <v>34</v>
      </c>
      <c r="AR51" s="83"/>
      <c r="AS51" s="113">
        <f>ROUND(AS52,2)</f>
        <v>0</v>
      </c>
      <c r="AT51" s="114">
        <f>ROUND(SUM(AV51:AW51),2)</f>
        <v>0</v>
      </c>
      <c r="AU51" s="115">
        <f>ROUND(AU52,5)</f>
        <v>0</v>
      </c>
      <c r="AV51" s="114">
        <f>ROUND(AZ51*L26,2)</f>
        <v>0</v>
      </c>
      <c r="AW51" s="114">
        <f>ROUND(BA51*L27,2)</f>
        <v>0</v>
      </c>
      <c r="AX51" s="114">
        <f>ROUND(BB51*L26,2)</f>
        <v>0</v>
      </c>
      <c r="AY51" s="114">
        <f>ROUND(BC51*L27,2)</f>
        <v>0</v>
      </c>
      <c r="AZ51" s="114">
        <f>ROUND(AZ52,2)</f>
        <v>0</v>
      </c>
      <c r="BA51" s="114">
        <f>ROUND(BA52,2)</f>
        <v>0</v>
      </c>
      <c r="BB51" s="114">
        <f>ROUND(BB52,2)</f>
        <v>0</v>
      </c>
      <c r="BC51" s="114">
        <f>ROUND(BC52,2)</f>
        <v>0</v>
      </c>
      <c r="BD51" s="116">
        <f>ROUND(BD52,2)</f>
        <v>0</v>
      </c>
      <c r="BS51" s="117" t="s">
        <v>76</v>
      </c>
      <c r="BT51" s="117" t="s">
        <v>77</v>
      </c>
      <c r="BV51" s="117" t="s">
        <v>78</v>
      </c>
      <c r="BW51" s="117" t="s">
        <v>7</v>
      </c>
      <c r="BX51" s="117" t="s">
        <v>79</v>
      </c>
      <c r="CL51" s="117" t="s">
        <v>21</v>
      </c>
    </row>
    <row r="52" s="5" customFormat="1" ht="47.25" customHeight="1">
      <c r="A52" s="118" t="s">
        <v>80</v>
      </c>
      <c r="B52" s="119"/>
      <c r="C52" s="120"/>
      <c r="D52" s="121" t="s">
        <v>16</v>
      </c>
      <c r="E52" s="121"/>
      <c r="F52" s="121"/>
      <c r="G52" s="121"/>
      <c r="H52" s="121"/>
      <c r="I52" s="122"/>
      <c r="J52" s="121" t="s">
        <v>19</v>
      </c>
      <c r="K52" s="121"/>
      <c r="L52" s="121"/>
      <c r="M52" s="121"/>
      <c r="N52" s="121"/>
      <c r="O52" s="121"/>
      <c r="P52" s="121"/>
      <c r="Q52" s="121"/>
      <c r="R52" s="121"/>
      <c r="S52" s="121"/>
      <c r="T52" s="121"/>
      <c r="U52" s="121"/>
      <c r="V52" s="121"/>
      <c r="W52" s="121"/>
      <c r="X52" s="121"/>
      <c r="Y52" s="121"/>
      <c r="Z52" s="121"/>
      <c r="AA52" s="121"/>
      <c r="AB52" s="121"/>
      <c r="AC52" s="121"/>
      <c r="AD52" s="121"/>
      <c r="AE52" s="121"/>
      <c r="AF52" s="121"/>
      <c r="AG52" s="123">
        <f>'sku15 - Vybudování chodní...'!J25</f>
        <v>0</v>
      </c>
      <c r="AH52" s="122"/>
      <c r="AI52" s="122"/>
      <c r="AJ52" s="122"/>
      <c r="AK52" s="122"/>
      <c r="AL52" s="122"/>
      <c r="AM52" s="122"/>
      <c r="AN52" s="123">
        <f>SUM(AG52,AT52)</f>
        <v>0</v>
      </c>
      <c r="AO52" s="122"/>
      <c r="AP52" s="122"/>
      <c r="AQ52" s="124" t="s">
        <v>81</v>
      </c>
      <c r="AR52" s="125"/>
      <c r="AS52" s="126">
        <v>0</v>
      </c>
      <c r="AT52" s="127">
        <f>ROUND(SUM(AV52:AW52),2)</f>
        <v>0</v>
      </c>
      <c r="AU52" s="128">
        <f>'sku15 - Vybudování chodní...'!P83</f>
        <v>0</v>
      </c>
      <c r="AV52" s="127">
        <f>'sku15 - Vybudování chodní...'!J28</f>
        <v>0</v>
      </c>
      <c r="AW52" s="127">
        <f>'sku15 - Vybudování chodní...'!J29</f>
        <v>0</v>
      </c>
      <c r="AX52" s="127">
        <f>'sku15 - Vybudování chodní...'!J30</f>
        <v>0</v>
      </c>
      <c r="AY52" s="127">
        <f>'sku15 - Vybudování chodní...'!J31</f>
        <v>0</v>
      </c>
      <c r="AZ52" s="127">
        <f>'sku15 - Vybudování chodní...'!F28</f>
        <v>0</v>
      </c>
      <c r="BA52" s="127">
        <f>'sku15 - Vybudování chodní...'!F29</f>
        <v>0</v>
      </c>
      <c r="BB52" s="127">
        <f>'sku15 - Vybudování chodní...'!F30</f>
        <v>0</v>
      </c>
      <c r="BC52" s="127">
        <f>'sku15 - Vybudování chodní...'!F31</f>
        <v>0</v>
      </c>
      <c r="BD52" s="129">
        <f>'sku15 - Vybudování chodní...'!F32</f>
        <v>0</v>
      </c>
      <c r="BT52" s="130" t="s">
        <v>82</v>
      </c>
      <c r="BU52" s="130" t="s">
        <v>83</v>
      </c>
      <c r="BV52" s="130" t="s">
        <v>78</v>
      </c>
      <c r="BW52" s="130" t="s">
        <v>7</v>
      </c>
      <c r="BX52" s="130" t="s">
        <v>79</v>
      </c>
      <c r="CL52" s="130" t="s">
        <v>21</v>
      </c>
    </row>
    <row r="53" s="1" customFormat="1" ht="30" customHeight="1">
      <c r="B53" s="46"/>
      <c r="C53" s="74"/>
      <c r="D53" s="74"/>
      <c r="E53" s="74"/>
      <c r="F53" s="74"/>
      <c r="G53" s="74"/>
      <c r="H53" s="74"/>
      <c r="I53" s="74"/>
      <c r="J53" s="74"/>
      <c r="K53" s="74"/>
      <c r="L53" s="74"/>
      <c r="M53" s="74"/>
      <c r="N53" s="74"/>
      <c r="O53" s="74"/>
      <c r="P53" s="74"/>
      <c r="Q53" s="74"/>
      <c r="R53" s="74"/>
      <c r="S53" s="74"/>
      <c r="T53" s="74"/>
      <c r="U53" s="74"/>
      <c r="V53" s="74"/>
      <c r="W53" s="74"/>
      <c r="X53" s="74"/>
      <c r="Y53" s="74"/>
      <c r="Z53" s="74"/>
      <c r="AA53" s="74"/>
      <c r="AB53" s="74"/>
      <c r="AC53" s="74"/>
      <c r="AD53" s="74"/>
      <c r="AE53" s="74"/>
      <c r="AF53" s="74"/>
      <c r="AG53" s="74"/>
      <c r="AH53" s="74"/>
      <c r="AI53" s="74"/>
      <c r="AJ53" s="74"/>
      <c r="AK53" s="74"/>
      <c r="AL53" s="74"/>
      <c r="AM53" s="74"/>
      <c r="AN53" s="74"/>
      <c r="AO53" s="74"/>
      <c r="AP53" s="74"/>
      <c r="AQ53" s="74"/>
      <c r="AR53" s="72"/>
    </row>
    <row r="54" s="1" customFormat="1" ht="6.96" customHeight="1">
      <c r="B54" s="67"/>
      <c r="C54" s="68"/>
      <c r="D54" s="68"/>
      <c r="E54" s="68"/>
      <c r="F54" s="68"/>
      <c r="G54" s="68"/>
      <c r="H54" s="68"/>
      <c r="I54" s="68"/>
      <c r="J54" s="68"/>
      <c r="K54" s="68"/>
      <c r="L54" s="68"/>
      <c r="M54" s="68"/>
      <c r="N54" s="68"/>
      <c r="O54" s="68"/>
      <c r="P54" s="68"/>
      <c r="Q54" s="68"/>
      <c r="R54" s="68"/>
      <c r="S54" s="68"/>
      <c r="T54" s="68"/>
      <c r="U54" s="68"/>
      <c r="V54" s="68"/>
      <c r="W54" s="68"/>
      <c r="X54" s="68"/>
      <c r="Y54" s="68"/>
      <c r="Z54" s="68"/>
      <c r="AA54" s="68"/>
      <c r="AB54" s="68"/>
      <c r="AC54" s="68"/>
      <c r="AD54" s="68"/>
      <c r="AE54" s="68"/>
      <c r="AF54" s="68"/>
      <c r="AG54" s="68"/>
      <c r="AH54" s="68"/>
      <c r="AI54" s="68"/>
      <c r="AJ54" s="68"/>
      <c r="AK54" s="68"/>
      <c r="AL54" s="68"/>
      <c r="AM54" s="68"/>
      <c r="AN54" s="68"/>
      <c r="AO54" s="68"/>
      <c r="AP54" s="68"/>
      <c r="AQ54" s="68"/>
      <c r="AR54" s="72"/>
    </row>
  </sheetData>
  <sheetProtection sheet="1" formatColumns="0" formatRows="0" objects="1" scenarios="1" spinCount="100000" saltValue="R28wmOLZ4sSEq5qIqlmynf3bBcoREmfFOk+6UPFSoDh0UeZiw8eEL2bEqtHdhekU1iBzSFFRk1YJyo6FOKOl7Q==" hashValue="XYxqtdGAG0PBs6+5Ezs2EfqWjUxyRjD1J/kP28YtdhmEiJbC5ahme4W/kqMkBe3BI/+ikLvV01QaQN8KIkIcqg==" algorithmName="SHA-512" password="CC35"/>
  <mergeCells count="41">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G51:AM51"/>
    <mergeCell ref="AN51:AP51"/>
    <mergeCell ref="AR2:BE2"/>
  </mergeCells>
  <hyperlinks>
    <hyperlink ref="K1:S1" location="C2" display="1) Rekapitulace stavby"/>
    <hyperlink ref="W1:AI1" location="C51" display="2) Rekapitulace objektů stavby a soupisů prací"/>
    <hyperlink ref="A52" location="'sku15 - Vybudování chodní...'!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1"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2"/>
      <c r="C1" s="132"/>
      <c r="D1" s="133" t="s">
        <v>1</v>
      </c>
      <c r="E1" s="132"/>
      <c r="F1" s="134" t="s">
        <v>84</v>
      </c>
      <c r="G1" s="134" t="s">
        <v>85</v>
      </c>
      <c r="H1" s="134"/>
      <c r="I1" s="135"/>
      <c r="J1" s="134" t="s">
        <v>86</v>
      </c>
      <c r="K1" s="133" t="s">
        <v>87</v>
      </c>
      <c r="L1" s="134" t="s">
        <v>88</v>
      </c>
      <c r="M1" s="134"/>
      <c r="N1" s="134"/>
      <c r="O1" s="134"/>
      <c r="P1" s="134"/>
      <c r="Q1" s="134"/>
      <c r="R1" s="134"/>
      <c r="S1" s="134"/>
      <c r="T1" s="134"/>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7</v>
      </c>
      <c r="AZ2" s="136" t="s">
        <v>89</v>
      </c>
      <c r="BA2" s="136" t="s">
        <v>90</v>
      </c>
      <c r="BB2" s="136" t="s">
        <v>34</v>
      </c>
      <c r="BC2" s="136" t="s">
        <v>91</v>
      </c>
      <c r="BD2" s="136" t="s">
        <v>92</v>
      </c>
    </row>
    <row r="3" ht="6.96" customHeight="1">
      <c r="B3" s="24"/>
      <c r="C3" s="25"/>
      <c r="D3" s="25"/>
      <c r="E3" s="25"/>
      <c r="F3" s="25"/>
      <c r="G3" s="25"/>
      <c r="H3" s="25"/>
      <c r="I3" s="137"/>
      <c r="J3" s="25"/>
      <c r="K3" s="26"/>
      <c r="AT3" s="23" t="s">
        <v>92</v>
      </c>
      <c r="AZ3" s="136" t="s">
        <v>93</v>
      </c>
      <c r="BA3" s="136" t="s">
        <v>94</v>
      </c>
      <c r="BB3" s="136" t="s">
        <v>34</v>
      </c>
      <c r="BC3" s="136" t="s">
        <v>95</v>
      </c>
      <c r="BD3" s="136" t="s">
        <v>92</v>
      </c>
    </row>
    <row r="4" ht="36.96" customHeight="1">
      <c r="B4" s="27"/>
      <c r="C4" s="28"/>
      <c r="D4" s="29" t="s">
        <v>96</v>
      </c>
      <c r="E4" s="28"/>
      <c r="F4" s="28"/>
      <c r="G4" s="28"/>
      <c r="H4" s="28"/>
      <c r="I4" s="138"/>
      <c r="J4" s="28"/>
      <c r="K4" s="30"/>
      <c r="M4" s="31" t="s">
        <v>12</v>
      </c>
      <c r="AT4" s="23" t="s">
        <v>6</v>
      </c>
      <c r="AZ4" s="136" t="s">
        <v>97</v>
      </c>
      <c r="BA4" s="136" t="s">
        <v>98</v>
      </c>
      <c r="BB4" s="136" t="s">
        <v>34</v>
      </c>
      <c r="BC4" s="136" t="s">
        <v>99</v>
      </c>
      <c r="BD4" s="136" t="s">
        <v>92</v>
      </c>
    </row>
    <row r="5" ht="6.96" customHeight="1">
      <c r="B5" s="27"/>
      <c r="C5" s="28"/>
      <c r="D5" s="28"/>
      <c r="E5" s="28"/>
      <c r="F5" s="28"/>
      <c r="G5" s="28"/>
      <c r="H5" s="28"/>
      <c r="I5" s="138"/>
      <c r="J5" s="28"/>
      <c r="K5" s="30"/>
      <c r="AZ5" s="136" t="s">
        <v>100</v>
      </c>
      <c r="BA5" s="136" t="s">
        <v>101</v>
      </c>
      <c r="BB5" s="136" t="s">
        <v>34</v>
      </c>
      <c r="BC5" s="136" t="s">
        <v>95</v>
      </c>
      <c r="BD5" s="136" t="s">
        <v>92</v>
      </c>
    </row>
    <row r="6" s="1" customFormat="1">
      <c r="B6" s="46"/>
      <c r="C6" s="47"/>
      <c r="D6" s="39" t="s">
        <v>18</v>
      </c>
      <c r="E6" s="47"/>
      <c r="F6" s="47"/>
      <c r="G6" s="47"/>
      <c r="H6" s="47"/>
      <c r="I6" s="139"/>
      <c r="J6" s="47"/>
      <c r="K6" s="51"/>
      <c r="AZ6" s="136" t="s">
        <v>102</v>
      </c>
      <c r="BA6" s="136" t="s">
        <v>103</v>
      </c>
      <c r="BB6" s="136" t="s">
        <v>34</v>
      </c>
      <c r="BC6" s="136" t="s">
        <v>104</v>
      </c>
      <c r="BD6" s="136" t="s">
        <v>92</v>
      </c>
    </row>
    <row r="7" s="1" customFormat="1" ht="36.96" customHeight="1">
      <c r="B7" s="46"/>
      <c r="C7" s="47"/>
      <c r="D7" s="47"/>
      <c r="E7" s="140" t="s">
        <v>19</v>
      </c>
      <c r="F7" s="47"/>
      <c r="G7" s="47"/>
      <c r="H7" s="47"/>
      <c r="I7" s="139"/>
      <c r="J7" s="47"/>
      <c r="K7" s="51"/>
    </row>
    <row r="8" s="1" customFormat="1">
      <c r="B8" s="46"/>
      <c r="C8" s="47"/>
      <c r="D8" s="47"/>
      <c r="E8" s="47"/>
      <c r="F8" s="47"/>
      <c r="G8" s="47"/>
      <c r="H8" s="47"/>
      <c r="I8" s="139"/>
      <c r="J8" s="47"/>
      <c r="K8" s="51"/>
    </row>
    <row r="9" s="1" customFormat="1" ht="14.4" customHeight="1">
      <c r="B9" s="46"/>
      <c r="C9" s="47"/>
      <c r="D9" s="39" t="s">
        <v>20</v>
      </c>
      <c r="E9" s="47"/>
      <c r="F9" s="34" t="s">
        <v>21</v>
      </c>
      <c r="G9" s="47"/>
      <c r="H9" s="47"/>
      <c r="I9" s="141" t="s">
        <v>22</v>
      </c>
      <c r="J9" s="34" t="s">
        <v>23</v>
      </c>
      <c r="K9" s="51"/>
    </row>
    <row r="10" s="1" customFormat="1" ht="14.4" customHeight="1">
      <c r="B10" s="46"/>
      <c r="C10" s="47"/>
      <c r="D10" s="39" t="s">
        <v>24</v>
      </c>
      <c r="E10" s="47"/>
      <c r="F10" s="34" t="s">
        <v>25</v>
      </c>
      <c r="G10" s="47"/>
      <c r="H10" s="47"/>
      <c r="I10" s="141" t="s">
        <v>26</v>
      </c>
      <c r="J10" s="142" t="str">
        <f>'Rekapitulace stavby'!AN8</f>
        <v>9. 3. 2018</v>
      </c>
      <c r="K10" s="51"/>
    </row>
    <row r="11" s="1" customFormat="1" ht="21.84" customHeight="1">
      <c r="B11" s="46"/>
      <c r="C11" s="47"/>
      <c r="D11" s="33" t="s">
        <v>28</v>
      </c>
      <c r="E11" s="47"/>
      <c r="F11" s="41" t="s">
        <v>29</v>
      </c>
      <c r="G11" s="47"/>
      <c r="H11" s="47"/>
      <c r="I11" s="143" t="s">
        <v>30</v>
      </c>
      <c r="J11" s="41" t="s">
        <v>31</v>
      </c>
      <c r="K11" s="51"/>
    </row>
    <row r="12" s="1" customFormat="1" ht="14.4" customHeight="1">
      <c r="B12" s="46"/>
      <c r="C12" s="47"/>
      <c r="D12" s="39" t="s">
        <v>32</v>
      </c>
      <c r="E12" s="47"/>
      <c r="F12" s="47"/>
      <c r="G12" s="47"/>
      <c r="H12" s="47"/>
      <c r="I12" s="141" t="s">
        <v>33</v>
      </c>
      <c r="J12" s="34" t="s">
        <v>34</v>
      </c>
      <c r="K12" s="51"/>
    </row>
    <row r="13" s="1" customFormat="1" ht="18" customHeight="1">
      <c r="B13" s="46"/>
      <c r="C13" s="47"/>
      <c r="D13" s="47"/>
      <c r="E13" s="34" t="s">
        <v>35</v>
      </c>
      <c r="F13" s="47"/>
      <c r="G13" s="47"/>
      <c r="H13" s="47"/>
      <c r="I13" s="141" t="s">
        <v>36</v>
      </c>
      <c r="J13" s="34" t="s">
        <v>34</v>
      </c>
      <c r="K13" s="51"/>
    </row>
    <row r="14" s="1" customFormat="1" ht="6.96" customHeight="1">
      <c r="B14" s="46"/>
      <c r="C14" s="47"/>
      <c r="D14" s="47"/>
      <c r="E14" s="47"/>
      <c r="F14" s="47"/>
      <c r="G14" s="47"/>
      <c r="H14" s="47"/>
      <c r="I14" s="139"/>
      <c r="J14" s="47"/>
      <c r="K14" s="51"/>
    </row>
    <row r="15" s="1" customFormat="1" ht="14.4" customHeight="1">
      <c r="B15" s="46"/>
      <c r="C15" s="47"/>
      <c r="D15" s="39" t="s">
        <v>37</v>
      </c>
      <c r="E15" s="47"/>
      <c r="F15" s="47"/>
      <c r="G15" s="47"/>
      <c r="H15" s="47"/>
      <c r="I15" s="141" t="s">
        <v>33</v>
      </c>
      <c r="J15" s="34" t="str">
        <f>IF('Rekapitulace stavby'!AN13="Vyplň údaj","",IF('Rekapitulace stavby'!AN13="","",'Rekapitulace stavby'!AN13))</f>
        <v/>
      </c>
      <c r="K15" s="51"/>
    </row>
    <row r="16" s="1" customFormat="1" ht="18" customHeight="1">
      <c r="B16" s="46"/>
      <c r="C16" s="47"/>
      <c r="D16" s="47"/>
      <c r="E16" s="34" t="str">
        <f>IF('Rekapitulace stavby'!E14="Vyplň údaj","",IF('Rekapitulace stavby'!E14="","",'Rekapitulace stavby'!E14))</f>
        <v/>
      </c>
      <c r="F16" s="47"/>
      <c r="G16" s="47"/>
      <c r="H16" s="47"/>
      <c r="I16" s="141" t="s">
        <v>36</v>
      </c>
      <c r="J16" s="34" t="str">
        <f>IF('Rekapitulace stavby'!AN14="Vyplň údaj","",IF('Rekapitulace stavby'!AN14="","",'Rekapitulace stavby'!AN14))</f>
        <v/>
      </c>
      <c r="K16" s="51"/>
    </row>
    <row r="17" s="1" customFormat="1" ht="6.96" customHeight="1">
      <c r="B17" s="46"/>
      <c r="C17" s="47"/>
      <c r="D17" s="47"/>
      <c r="E17" s="47"/>
      <c r="F17" s="47"/>
      <c r="G17" s="47"/>
      <c r="H17" s="47"/>
      <c r="I17" s="139"/>
      <c r="J17" s="47"/>
      <c r="K17" s="51"/>
    </row>
    <row r="18" s="1" customFormat="1" ht="14.4" customHeight="1">
      <c r="B18" s="46"/>
      <c r="C18" s="47"/>
      <c r="D18" s="39" t="s">
        <v>39</v>
      </c>
      <c r="E18" s="47"/>
      <c r="F18" s="47"/>
      <c r="G18" s="47"/>
      <c r="H18" s="47"/>
      <c r="I18" s="141" t="s">
        <v>33</v>
      </c>
      <c r="J18" s="34" t="s">
        <v>34</v>
      </c>
      <c r="K18" s="51"/>
    </row>
    <row r="19" s="1" customFormat="1" ht="18" customHeight="1">
      <c r="B19" s="46"/>
      <c r="C19" s="47"/>
      <c r="D19" s="47"/>
      <c r="E19" s="34" t="s">
        <v>40</v>
      </c>
      <c r="F19" s="47"/>
      <c r="G19" s="47"/>
      <c r="H19" s="47"/>
      <c r="I19" s="141" t="s">
        <v>36</v>
      </c>
      <c r="J19" s="34" t="s">
        <v>34</v>
      </c>
      <c r="K19" s="51"/>
    </row>
    <row r="20" s="1" customFormat="1" ht="6.96" customHeight="1">
      <c r="B20" s="46"/>
      <c r="C20" s="47"/>
      <c r="D20" s="47"/>
      <c r="E20" s="47"/>
      <c r="F20" s="47"/>
      <c r="G20" s="47"/>
      <c r="H20" s="47"/>
      <c r="I20" s="139"/>
      <c r="J20" s="47"/>
      <c r="K20" s="51"/>
    </row>
    <row r="21" s="1" customFormat="1" ht="14.4" customHeight="1">
      <c r="B21" s="46"/>
      <c r="C21" s="47"/>
      <c r="D21" s="39" t="s">
        <v>42</v>
      </c>
      <c r="E21" s="47"/>
      <c r="F21" s="47"/>
      <c r="G21" s="47"/>
      <c r="H21" s="47"/>
      <c r="I21" s="139"/>
      <c r="J21" s="47"/>
      <c r="K21" s="51"/>
    </row>
    <row r="22" s="6" customFormat="1" ht="16.5" customHeight="1">
      <c r="B22" s="144"/>
      <c r="C22" s="145"/>
      <c r="D22" s="145"/>
      <c r="E22" s="44" t="s">
        <v>34</v>
      </c>
      <c r="F22" s="44"/>
      <c r="G22" s="44"/>
      <c r="H22" s="44"/>
      <c r="I22" s="146"/>
      <c r="J22" s="145"/>
      <c r="K22" s="147"/>
    </row>
    <row r="23" s="1" customFormat="1" ht="6.96" customHeight="1">
      <c r="B23" s="46"/>
      <c r="C23" s="47"/>
      <c r="D23" s="47"/>
      <c r="E23" s="47"/>
      <c r="F23" s="47"/>
      <c r="G23" s="47"/>
      <c r="H23" s="47"/>
      <c r="I23" s="139"/>
      <c r="J23" s="47"/>
      <c r="K23" s="51"/>
    </row>
    <row r="24" s="1" customFormat="1" ht="6.96" customHeight="1">
      <c r="B24" s="46"/>
      <c r="C24" s="47"/>
      <c r="D24" s="106"/>
      <c r="E24" s="106"/>
      <c r="F24" s="106"/>
      <c r="G24" s="106"/>
      <c r="H24" s="106"/>
      <c r="I24" s="148"/>
      <c r="J24" s="106"/>
      <c r="K24" s="149"/>
    </row>
    <row r="25" s="1" customFormat="1" ht="25.44" customHeight="1">
      <c r="B25" s="46"/>
      <c r="C25" s="47"/>
      <c r="D25" s="150" t="s">
        <v>43</v>
      </c>
      <c r="E25" s="47"/>
      <c r="F25" s="47"/>
      <c r="G25" s="47"/>
      <c r="H25" s="47"/>
      <c r="I25" s="139"/>
      <c r="J25" s="151">
        <f>ROUND(J83,2)</f>
        <v>0</v>
      </c>
      <c r="K25" s="51"/>
    </row>
    <row r="26" s="1" customFormat="1" ht="6.96" customHeight="1">
      <c r="B26" s="46"/>
      <c r="C26" s="47"/>
      <c r="D26" s="106"/>
      <c r="E26" s="106"/>
      <c r="F26" s="106"/>
      <c r="G26" s="106"/>
      <c r="H26" s="106"/>
      <c r="I26" s="148"/>
      <c r="J26" s="106"/>
      <c r="K26" s="149"/>
    </row>
    <row r="27" s="1" customFormat="1" ht="14.4" customHeight="1">
      <c r="B27" s="46"/>
      <c r="C27" s="47"/>
      <c r="D27" s="47"/>
      <c r="E27" s="47"/>
      <c r="F27" s="52" t="s">
        <v>45</v>
      </c>
      <c r="G27" s="47"/>
      <c r="H27" s="47"/>
      <c r="I27" s="152" t="s">
        <v>44</v>
      </c>
      <c r="J27" s="52" t="s">
        <v>46</v>
      </c>
      <c r="K27" s="51"/>
    </row>
    <row r="28" s="1" customFormat="1" ht="14.4" customHeight="1">
      <c r="B28" s="46"/>
      <c r="C28" s="47"/>
      <c r="D28" s="55" t="s">
        <v>47</v>
      </c>
      <c r="E28" s="55" t="s">
        <v>48</v>
      </c>
      <c r="F28" s="153">
        <f>ROUND(SUM(BE83:BE431), 2)</f>
        <v>0</v>
      </c>
      <c r="G28" s="47"/>
      <c r="H28" s="47"/>
      <c r="I28" s="154">
        <v>0.20999999999999999</v>
      </c>
      <c r="J28" s="153">
        <f>ROUND(ROUND((SUM(BE83:BE431)), 2)*I28, 2)</f>
        <v>0</v>
      </c>
      <c r="K28" s="51"/>
    </row>
    <row r="29" s="1" customFormat="1" ht="14.4" customHeight="1">
      <c r="B29" s="46"/>
      <c r="C29" s="47"/>
      <c r="D29" s="47"/>
      <c r="E29" s="55" t="s">
        <v>49</v>
      </c>
      <c r="F29" s="153">
        <f>ROUND(SUM(BF83:BF431), 2)</f>
        <v>0</v>
      </c>
      <c r="G29" s="47"/>
      <c r="H29" s="47"/>
      <c r="I29" s="154">
        <v>0.14999999999999999</v>
      </c>
      <c r="J29" s="153">
        <f>ROUND(ROUND((SUM(BF83:BF431)), 2)*I29, 2)</f>
        <v>0</v>
      </c>
      <c r="K29" s="51"/>
    </row>
    <row r="30" hidden="1" s="1" customFormat="1" ht="14.4" customHeight="1">
      <c r="B30" s="46"/>
      <c r="C30" s="47"/>
      <c r="D30" s="47"/>
      <c r="E30" s="55" t="s">
        <v>50</v>
      </c>
      <c r="F30" s="153">
        <f>ROUND(SUM(BG83:BG431), 2)</f>
        <v>0</v>
      </c>
      <c r="G30" s="47"/>
      <c r="H30" s="47"/>
      <c r="I30" s="154">
        <v>0.20999999999999999</v>
      </c>
      <c r="J30" s="153">
        <v>0</v>
      </c>
      <c r="K30" s="51"/>
    </row>
    <row r="31" hidden="1" s="1" customFormat="1" ht="14.4" customHeight="1">
      <c r="B31" s="46"/>
      <c r="C31" s="47"/>
      <c r="D31" s="47"/>
      <c r="E31" s="55" t="s">
        <v>51</v>
      </c>
      <c r="F31" s="153">
        <f>ROUND(SUM(BH83:BH431), 2)</f>
        <v>0</v>
      </c>
      <c r="G31" s="47"/>
      <c r="H31" s="47"/>
      <c r="I31" s="154">
        <v>0.14999999999999999</v>
      </c>
      <c r="J31" s="153">
        <v>0</v>
      </c>
      <c r="K31" s="51"/>
    </row>
    <row r="32" hidden="1" s="1" customFormat="1" ht="14.4" customHeight="1">
      <c r="B32" s="46"/>
      <c r="C32" s="47"/>
      <c r="D32" s="47"/>
      <c r="E32" s="55" t="s">
        <v>52</v>
      </c>
      <c r="F32" s="153">
        <f>ROUND(SUM(BI83:BI431), 2)</f>
        <v>0</v>
      </c>
      <c r="G32" s="47"/>
      <c r="H32" s="47"/>
      <c r="I32" s="154">
        <v>0</v>
      </c>
      <c r="J32" s="153">
        <v>0</v>
      </c>
      <c r="K32" s="51"/>
    </row>
    <row r="33" s="1" customFormat="1" ht="6.96" customHeight="1">
      <c r="B33" s="46"/>
      <c r="C33" s="47"/>
      <c r="D33" s="47"/>
      <c r="E33" s="47"/>
      <c r="F33" s="47"/>
      <c r="G33" s="47"/>
      <c r="H33" s="47"/>
      <c r="I33" s="139"/>
      <c r="J33" s="47"/>
      <c r="K33" s="51"/>
    </row>
    <row r="34" s="1" customFormat="1" ht="25.44" customHeight="1">
      <c r="B34" s="46"/>
      <c r="C34" s="155"/>
      <c r="D34" s="156" t="s">
        <v>53</v>
      </c>
      <c r="E34" s="98"/>
      <c r="F34" s="98"/>
      <c r="G34" s="157" t="s">
        <v>54</v>
      </c>
      <c r="H34" s="158" t="s">
        <v>55</v>
      </c>
      <c r="I34" s="159"/>
      <c r="J34" s="160">
        <f>SUM(J25:J32)</f>
        <v>0</v>
      </c>
      <c r="K34" s="161"/>
    </row>
    <row r="35" s="1" customFormat="1" ht="14.4" customHeight="1">
      <c r="B35" s="67"/>
      <c r="C35" s="68"/>
      <c r="D35" s="68"/>
      <c r="E35" s="68"/>
      <c r="F35" s="68"/>
      <c r="G35" s="68"/>
      <c r="H35" s="68"/>
      <c r="I35" s="162"/>
      <c r="J35" s="68"/>
      <c r="K35" s="69"/>
    </row>
    <row r="39" s="1" customFormat="1" ht="6.96" customHeight="1">
      <c r="B39" s="163"/>
      <c r="C39" s="164"/>
      <c r="D39" s="164"/>
      <c r="E39" s="164"/>
      <c r="F39" s="164"/>
      <c r="G39" s="164"/>
      <c r="H39" s="164"/>
      <c r="I39" s="165"/>
      <c r="J39" s="164"/>
      <c r="K39" s="166"/>
    </row>
    <row r="40" s="1" customFormat="1" ht="36.96" customHeight="1">
      <c r="B40" s="46"/>
      <c r="C40" s="29" t="s">
        <v>105</v>
      </c>
      <c r="D40" s="47"/>
      <c r="E40" s="47"/>
      <c r="F40" s="47"/>
      <c r="G40" s="47"/>
      <c r="H40" s="47"/>
      <c r="I40" s="139"/>
      <c r="J40" s="47"/>
      <c r="K40" s="51"/>
    </row>
    <row r="41" s="1" customFormat="1" ht="6.96" customHeight="1">
      <c r="B41" s="46"/>
      <c r="C41" s="47"/>
      <c r="D41" s="47"/>
      <c r="E41" s="47"/>
      <c r="F41" s="47"/>
      <c r="G41" s="47"/>
      <c r="H41" s="47"/>
      <c r="I41" s="139"/>
      <c r="J41" s="47"/>
      <c r="K41" s="51"/>
    </row>
    <row r="42" s="1" customFormat="1" ht="14.4" customHeight="1">
      <c r="B42" s="46"/>
      <c r="C42" s="39" t="s">
        <v>18</v>
      </c>
      <c r="D42" s="47"/>
      <c r="E42" s="47"/>
      <c r="F42" s="47"/>
      <c r="G42" s="47"/>
      <c r="H42" s="47"/>
      <c r="I42" s="139"/>
      <c r="J42" s="47"/>
      <c r="K42" s="51"/>
    </row>
    <row r="43" s="1" customFormat="1" ht="17.25" customHeight="1">
      <c r="B43" s="46"/>
      <c r="C43" s="47"/>
      <c r="D43" s="47"/>
      <c r="E43" s="140" t="str">
        <f>E7</f>
        <v>Vybudování chodníku na ul.Gerasimové v úseku ul.Průkopnická - ul.Krasnoarmějců</v>
      </c>
      <c r="F43" s="47"/>
      <c r="G43" s="47"/>
      <c r="H43" s="47"/>
      <c r="I43" s="139"/>
      <c r="J43" s="47"/>
      <c r="K43" s="51"/>
    </row>
    <row r="44" s="1" customFormat="1" ht="6.96" customHeight="1">
      <c r="B44" s="46"/>
      <c r="C44" s="47"/>
      <c r="D44" s="47"/>
      <c r="E44" s="47"/>
      <c r="F44" s="47"/>
      <c r="G44" s="47"/>
      <c r="H44" s="47"/>
      <c r="I44" s="139"/>
      <c r="J44" s="47"/>
      <c r="K44" s="51"/>
    </row>
    <row r="45" s="1" customFormat="1" ht="18" customHeight="1">
      <c r="B45" s="46"/>
      <c r="C45" s="39" t="s">
        <v>24</v>
      </c>
      <c r="D45" s="47"/>
      <c r="E45" s="47"/>
      <c r="F45" s="34" t="str">
        <f>F10</f>
        <v>Ostrava - Hrabůvka</v>
      </c>
      <c r="G45" s="47"/>
      <c r="H45" s="47"/>
      <c r="I45" s="141" t="s">
        <v>26</v>
      </c>
      <c r="J45" s="142" t="str">
        <f>IF(J10="","",J10)</f>
        <v>9. 3. 2018</v>
      </c>
      <c r="K45" s="51"/>
    </row>
    <row r="46" s="1" customFormat="1" ht="6.96" customHeight="1">
      <c r="B46" s="46"/>
      <c r="C46" s="47"/>
      <c r="D46" s="47"/>
      <c r="E46" s="47"/>
      <c r="F46" s="47"/>
      <c r="G46" s="47"/>
      <c r="H46" s="47"/>
      <c r="I46" s="139"/>
      <c r="J46" s="47"/>
      <c r="K46" s="51"/>
    </row>
    <row r="47" s="1" customFormat="1">
      <c r="B47" s="46"/>
      <c r="C47" s="39" t="s">
        <v>32</v>
      </c>
      <c r="D47" s="47"/>
      <c r="E47" s="47"/>
      <c r="F47" s="34" t="str">
        <f>E13</f>
        <v>SMO - MOb Ostrava - Jih,Horní 791/3,Ostrava</v>
      </c>
      <c r="G47" s="47"/>
      <c r="H47" s="47"/>
      <c r="I47" s="141" t="s">
        <v>39</v>
      </c>
      <c r="J47" s="44" t="str">
        <f>E19</f>
        <v>VS Projekt s.r.o.,Na Obvodu 45,703 00 Ostrava</v>
      </c>
      <c r="K47" s="51"/>
    </row>
    <row r="48" s="1" customFormat="1" ht="14.4" customHeight="1">
      <c r="B48" s="46"/>
      <c r="C48" s="39" t="s">
        <v>37</v>
      </c>
      <c r="D48" s="47"/>
      <c r="E48" s="47"/>
      <c r="F48" s="34" t="str">
        <f>IF(E16="","",E16)</f>
        <v/>
      </c>
      <c r="G48" s="47"/>
      <c r="H48" s="47"/>
      <c r="I48" s="139"/>
      <c r="J48" s="167"/>
      <c r="K48" s="51"/>
    </row>
    <row r="49" s="1" customFormat="1" ht="10.32" customHeight="1">
      <c r="B49" s="46"/>
      <c r="C49" s="47"/>
      <c r="D49" s="47"/>
      <c r="E49" s="47"/>
      <c r="F49" s="47"/>
      <c r="G49" s="47"/>
      <c r="H49" s="47"/>
      <c r="I49" s="139"/>
      <c r="J49" s="47"/>
      <c r="K49" s="51"/>
    </row>
    <row r="50" s="1" customFormat="1" ht="29.28" customHeight="1">
      <c r="B50" s="46"/>
      <c r="C50" s="168" t="s">
        <v>106</v>
      </c>
      <c r="D50" s="155"/>
      <c r="E50" s="155"/>
      <c r="F50" s="155"/>
      <c r="G50" s="155"/>
      <c r="H50" s="155"/>
      <c r="I50" s="169"/>
      <c r="J50" s="170" t="s">
        <v>107</v>
      </c>
      <c r="K50" s="171"/>
    </row>
    <row r="51" s="1" customFormat="1" ht="10.32" customHeight="1">
      <c r="B51" s="46"/>
      <c r="C51" s="47"/>
      <c r="D51" s="47"/>
      <c r="E51" s="47"/>
      <c r="F51" s="47"/>
      <c r="G51" s="47"/>
      <c r="H51" s="47"/>
      <c r="I51" s="139"/>
      <c r="J51" s="47"/>
      <c r="K51" s="51"/>
    </row>
    <row r="52" s="1" customFormat="1" ht="29.28" customHeight="1">
      <c r="B52" s="46"/>
      <c r="C52" s="172" t="s">
        <v>108</v>
      </c>
      <c r="D52" s="47"/>
      <c r="E52" s="47"/>
      <c r="F52" s="47"/>
      <c r="G52" s="47"/>
      <c r="H52" s="47"/>
      <c r="I52" s="139"/>
      <c r="J52" s="151">
        <f>J83</f>
        <v>0</v>
      </c>
      <c r="K52" s="51"/>
      <c r="AU52" s="23" t="s">
        <v>109</v>
      </c>
    </row>
    <row r="53" s="7" customFormat="1" ht="24.96" customHeight="1">
      <c r="B53" s="173"/>
      <c r="C53" s="174"/>
      <c r="D53" s="175" t="s">
        <v>110</v>
      </c>
      <c r="E53" s="176"/>
      <c r="F53" s="176"/>
      <c r="G53" s="176"/>
      <c r="H53" s="176"/>
      <c r="I53" s="177"/>
      <c r="J53" s="178">
        <f>J84</f>
        <v>0</v>
      </c>
      <c r="K53" s="179"/>
    </row>
    <row r="54" s="8" customFormat="1" ht="19.92" customHeight="1">
      <c r="B54" s="180"/>
      <c r="C54" s="181"/>
      <c r="D54" s="182" t="s">
        <v>111</v>
      </c>
      <c r="E54" s="183"/>
      <c r="F54" s="183"/>
      <c r="G54" s="183"/>
      <c r="H54" s="183"/>
      <c r="I54" s="184"/>
      <c r="J54" s="185">
        <f>J85</f>
        <v>0</v>
      </c>
      <c r="K54" s="186"/>
    </row>
    <row r="55" s="8" customFormat="1" ht="19.92" customHeight="1">
      <c r="B55" s="180"/>
      <c r="C55" s="181"/>
      <c r="D55" s="182" t="s">
        <v>112</v>
      </c>
      <c r="E55" s="183"/>
      <c r="F55" s="183"/>
      <c r="G55" s="183"/>
      <c r="H55" s="183"/>
      <c r="I55" s="184"/>
      <c r="J55" s="185">
        <f>J284</f>
        <v>0</v>
      </c>
      <c r="K55" s="186"/>
    </row>
    <row r="56" s="8" customFormat="1" ht="19.92" customHeight="1">
      <c r="B56" s="180"/>
      <c r="C56" s="181"/>
      <c r="D56" s="182" t="s">
        <v>113</v>
      </c>
      <c r="E56" s="183"/>
      <c r="F56" s="183"/>
      <c r="G56" s="183"/>
      <c r="H56" s="183"/>
      <c r="I56" s="184"/>
      <c r="J56" s="185">
        <f>J306</f>
        <v>0</v>
      </c>
      <c r="K56" s="186"/>
    </row>
    <row r="57" s="8" customFormat="1" ht="19.92" customHeight="1">
      <c r="B57" s="180"/>
      <c r="C57" s="181"/>
      <c r="D57" s="182" t="s">
        <v>114</v>
      </c>
      <c r="E57" s="183"/>
      <c r="F57" s="183"/>
      <c r="G57" s="183"/>
      <c r="H57" s="183"/>
      <c r="I57" s="184"/>
      <c r="J57" s="185">
        <f>J367</f>
        <v>0</v>
      </c>
      <c r="K57" s="186"/>
    </row>
    <row r="58" s="8" customFormat="1" ht="19.92" customHeight="1">
      <c r="B58" s="180"/>
      <c r="C58" s="181"/>
      <c r="D58" s="182" t="s">
        <v>115</v>
      </c>
      <c r="E58" s="183"/>
      <c r="F58" s="183"/>
      <c r="G58" s="183"/>
      <c r="H58" s="183"/>
      <c r="I58" s="184"/>
      <c r="J58" s="185">
        <f>J382</f>
        <v>0</v>
      </c>
      <c r="K58" s="186"/>
    </row>
    <row r="59" s="7" customFormat="1" ht="24.96" customHeight="1">
      <c r="B59" s="173"/>
      <c r="C59" s="174"/>
      <c r="D59" s="175" t="s">
        <v>116</v>
      </c>
      <c r="E59" s="176"/>
      <c r="F59" s="176"/>
      <c r="G59" s="176"/>
      <c r="H59" s="176"/>
      <c r="I59" s="177"/>
      <c r="J59" s="178">
        <f>J384</f>
        <v>0</v>
      </c>
      <c r="K59" s="179"/>
    </row>
    <row r="60" s="8" customFormat="1" ht="19.92" customHeight="1">
      <c r="B60" s="180"/>
      <c r="C60" s="181"/>
      <c r="D60" s="182" t="s">
        <v>117</v>
      </c>
      <c r="E60" s="183"/>
      <c r="F60" s="183"/>
      <c r="G60" s="183"/>
      <c r="H60" s="183"/>
      <c r="I60" s="184"/>
      <c r="J60" s="185">
        <f>J385</f>
        <v>0</v>
      </c>
      <c r="K60" s="186"/>
    </row>
    <row r="61" s="7" customFormat="1" ht="24.96" customHeight="1">
      <c r="B61" s="173"/>
      <c r="C61" s="174"/>
      <c r="D61" s="175" t="s">
        <v>118</v>
      </c>
      <c r="E61" s="176"/>
      <c r="F61" s="176"/>
      <c r="G61" s="176"/>
      <c r="H61" s="176"/>
      <c r="I61" s="177"/>
      <c r="J61" s="178">
        <f>J419</f>
        <v>0</v>
      </c>
      <c r="K61" s="179"/>
    </row>
    <row r="62" s="8" customFormat="1" ht="19.92" customHeight="1">
      <c r="B62" s="180"/>
      <c r="C62" s="181"/>
      <c r="D62" s="182" t="s">
        <v>119</v>
      </c>
      <c r="E62" s="183"/>
      <c r="F62" s="183"/>
      <c r="G62" s="183"/>
      <c r="H62" s="183"/>
      <c r="I62" s="184"/>
      <c r="J62" s="185">
        <f>J420</f>
        <v>0</v>
      </c>
      <c r="K62" s="186"/>
    </row>
    <row r="63" s="8" customFormat="1" ht="19.92" customHeight="1">
      <c r="B63" s="180"/>
      <c r="C63" s="181"/>
      <c r="D63" s="182" t="s">
        <v>120</v>
      </c>
      <c r="E63" s="183"/>
      <c r="F63" s="183"/>
      <c r="G63" s="183"/>
      <c r="H63" s="183"/>
      <c r="I63" s="184"/>
      <c r="J63" s="185">
        <f>J424</f>
        <v>0</v>
      </c>
      <c r="K63" s="186"/>
    </row>
    <row r="64" s="8" customFormat="1" ht="19.92" customHeight="1">
      <c r="B64" s="180"/>
      <c r="C64" s="181"/>
      <c r="D64" s="182" t="s">
        <v>121</v>
      </c>
      <c r="E64" s="183"/>
      <c r="F64" s="183"/>
      <c r="G64" s="183"/>
      <c r="H64" s="183"/>
      <c r="I64" s="184"/>
      <c r="J64" s="185">
        <f>J426</f>
        <v>0</v>
      </c>
      <c r="K64" s="186"/>
    </row>
    <row r="65" s="8" customFormat="1" ht="19.92" customHeight="1">
      <c r="B65" s="180"/>
      <c r="C65" s="181"/>
      <c r="D65" s="182" t="s">
        <v>122</v>
      </c>
      <c r="E65" s="183"/>
      <c r="F65" s="183"/>
      <c r="G65" s="183"/>
      <c r="H65" s="183"/>
      <c r="I65" s="184"/>
      <c r="J65" s="185">
        <f>J430</f>
        <v>0</v>
      </c>
      <c r="K65" s="186"/>
    </row>
    <row r="66" s="1" customFormat="1" ht="21.84" customHeight="1">
      <c r="B66" s="46"/>
      <c r="C66" s="47"/>
      <c r="D66" s="47"/>
      <c r="E66" s="47"/>
      <c r="F66" s="47"/>
      <c r="G66" s="47"/>
      <c r="H66" s="47"/>
      <c r="I66" s="139"/>
      <c r="J66" s="47"/>
      <c r="K66" s="51"/>
    </row>
    <row r="67" s="1" customFormat="1" ht="6.96" customHeight="1">
      <c r="B67" s="67"/>
      <c r="C67" s="68"/>
      <c r="D67" s="68"/>
      <c r="E67" s="68"/>
      <c r="F67" s="68"/>
      <c r="G67" s="68"/>
      <c r="H67" s="68"/>
      <c r="I67" s="162"/>
      <c r="J67" s="68"/>
      <c r="K67" s="69"/>
    </row>
    <row r="71" s="1" customFormat="1" ht="6.96" customHeight="1">
      <c r="B71" s="70"/>
      <c r="C71" s="71"/>
      <c r="D71" s="71"/>
      <c r="E71" s="71"/>
      <c r="F71" s="71"/>
      <c r="G71" s="71"/>
      <c r="H71" s="71"/>
      <c r="I71" s="165"/>
      <c r="J71" s="71"/>
      <c r="K71" s="71"/>
      <c r="L71" s="72"/>
    </row>
    <row r="72" s="1" customFormat="1" ht="36.96" customHeight="1">
      <c r="B72" s="46"/>
      <c r="C72" s="73" t="s">
        <v>123</v>
      </c>
      <c r="D72" s="74"/>
      <c r="E72" s="74"/>
      <c r="F72" s="74"/>
      <c r="G72" s="74"/>
      <c r="H72" s="74"/>
      <c r="I72" s="187"/>
      <c r="J72" s="74"/>
      <c r="K72" s="74"/>
      <c r="L72" s="72"/>
    </row>
    <row r="73" s="1" customFormat="1" ht="6.96" customHeight="1">
      <c r="B73" s="46"/>
      <c r="C73" s="74"/>
      <c r="D73" s="74"/>
      <c r="E73" s="74"/>
      <c r="F73" s="74"/>
      <c r="G73" s="74"/>
      <c r="H73" s="74"/>
      <c r="I73" s="187"/>
      <c r="J73" s="74"/>
      <c r="K73" s="74"/>
      <c r="L73" s="72"/>
    </row>
    <row r="74" s="1" customFormat="1" ht="14.4" customHeight="1">
      <c r="B74" s="46"/>
      <c r="C74" s="76" t="s">
        <v>18</v>
      </c>
      <c r="D74" s="74"/>
      <c r="E74" s="74"/>
      <c r="F74" s="74"/>
      <c r="G74" s="74"/>
      <c r="H74" s="74"/>
      <c r="I74" s="187"/>
      <c r="J74" s="74"/>
      <c r="K74" s="74"/>
      <c r="L74" s="72"/>
    </row>
    <row r="75" s="1" customFormat="1" ht="17.25" customHeight="1">
      <c r="B75" s="46"/>
      <c r="C75" s="74"/>
      <c r="D75" s="74"/>
      <c r="E75" s="82" t="str">
        <f>E7</f>
        <v>Vybudování chodníku na ul.Gerasimové v úseku ul.Průkopnická - ul.Krasnoarmějců</v>
      </c>
      <c r="F75" s="74"/>
      <c r="G75" s="74"/>
      <c r="H75" s="74"/>
      <c r="I75" s="187"/>
      <c r="J75" s="74"/>
      <c r="K75" s="74"/>
      <c r="L75" s="72"/>
    </row>
    <row r="76" s="1" customFormat="1" ht="6.96" customHeight="1">
      <c r="B76" s="46"/>
      <c r="C76" s="74"/>
      <c r="D76" s="74"/>
      <c r="E76" s="74"/>
      <c r="F76" s="74"/>
      <c r="G76" s="74"/>
      <c r="H76" s="74"/>
      <c r="I76" s="187"/>
      <c r="J76" s="74"/>
      <c r="K76" s="74"/>
      <c r="L76" s="72"/>
    </row>
    <row r="77" s="1" customFormat="1" ht="18" customHeight="1">
      <c r="B77" s="46"/>
      <c r="C77" s="76" t="s">
        <v>24</v>
      </c>
      <c r="D77" s="74"/>
      <c r="E77" s="74"/>
      <c r="F77" s="188" t="str">
        <f>F10</f>
        <v>Ostrava - Hrabůvka</v>
      </c>
      <c r="G77" s="74"/>
      <c r="H77" s="74"/>
      <c r="I77" s="189" t="s">
        <v>26</v>
      </c>
      <c r="J77" s="85" t="str">
        <f>IF(J10="","",J10)</f>
        <v>9. 3. 2018</v>
      </c>
      <c r="K77" s="74"/>
      <c r="L77" s="72"/>
    </row>
    <row r="78" s="1" customFormat="1" ht="6.96" customHeight="1">
      <c r="B78" s="46"/>
      <c r="C78" s="74"/>
      <c r="D78" s="74"/>
      <c r="E78" s="74"/>
      <c r="F78" s="74"/>
      <c r="G78" s="74"/>
      <c r="H78" s="74"/>
      <c r="I78" s="187"/>
      <c r="J78" s="74"/>
      <c r="K78" s="74"/>
      <c r="L78" s="72"/>
    </row>
    <row r="79" s="1" customFormat="1">
      <c r="B79" s="46"/>
      <c r="C79" s="76" t="s">
        <v>32</v>
      </c>
      <c r="D79" s="74"/>
      <c r="E79" s="74"/>
      <c r="F79" s="188" t="str">
        <f>E13</f>
        <v>SMO - MOb Ostrava - Jih,Horní 791/3,Ostrava</v>
      </c>
      <c r="G79" s="74"/>
      <c r="H79" s="74"/>
      <c r="I79" s="189" t="s">
        <v>39</v>
      </c>
      <c r="J79" s="188" t="str">
        <f>E19</f>
        <v>VS Projekt s.r.o.,Na Obvodu 45,703 00 Ostrava</v>
      </c>
      <c r="K79" s="74"/>
      <c r="L79" s="72"/>
    </row>
    <row r="80" s="1" customFormat="1" ht="14.4" customHeight="1">
      <c r="B80" s="46"/>
      <c r="C80" s="76" t="s">
        <v>37</v>
      </c>
      <c r="D80" s="74"/>
      <c r="E80" s="74"/>
      <c r="F80" s="188" t="str">
        <f>IF(E16="","",E16)</f>
        <v/>
      </c>
      <c r="G80" s="74"/>
      <c r="H80" s="74"/>
      <c r="I80" s="187"/>
      <c r="J80" s="74"/>
      <c r="K80" s="74"/>
      <c r="L80" s="72"/>
    </row>
    <row r="81" s="1" customFormat="1" ht="10.32" customHeight="1">
      <c r="B81" s="46"/>
      <c r="C81" s="74"/>
      <c r="D81" s="74"/>
      <c r="E81" s="74"/>
      <c r="F81" s="74"/>
      <c r="G81" s="74"/>
      <c r="H81" s="74"/>
      <c r="I81" s="187"/>
      <c r="J81" s="74"/>
      <c r="K81" s="74"/>
      <c r="L81" s="72"/>
    </row>
    <row r="82" s="9" customFormat="1" ht="29.28" customHeight="1">
      <c r="B82" s="190"/>
      <c r="C82" s="191" t="s">
        <v>124</v>
      </c>
      <c r="D82" s="192" t="s">
        <v>62</v>
      </c>
      <c r="E82" s="192" t="s">
        <v>58</v>
      </c>
      <c r="F82" s="192" t="s">
        <v>125</v>
      </c>
      <c r="G82" s="192" t="s">
        <v>126</v>
      </c>
      <c r="H82" s="192" t="s">
        <v>127</v>
      </c>
      <c r="I82" s="193" t="s">
        <v>128</v>
      </c>
      <c r="J82" s="192" t="s">
        <v>107</v>
      </c>
      <c r="K82" s="194" t="s">
        <v>129</v>
      </c>
      <c r="L82" s="195"/>
      <c r="M82" s="102" t="s">
        <v>130</v>
      </c>
      <c r="N82" s="103" t="s">
        <v>47</v>
      </c>
      <c r="O82" s="103" t="s">
        <v>131</v>
      </c>
      <c r="P82" s="103" t="s">
        <v>132</v>
      </c>
      <c r="Q82" s="103" t="s">
        <v>133</v>
      </c>
      <c r="R82" s="103" t="s">
        <v>134</v>
      </c>
      <c r="S82" s="103" t="s">
        <v>135</v>
      </c>
      <c r="T82" s="104" t="s">
        <v>136</v>
      </c>
    </row>
    <row r="83" s="1" customFormat="1" ht="29.28" customHeight="1">
      <c r="B83" s="46"/>
      <c r="C83" s="108" t="s">
        <v>108</v>
      </c>
      <c r="D83" s="74"/>
      <c r="E83" s="74"/>
      <c r="F83" s="74"/>
      <c r="G83" s="74"/>
      <c r="H83" s="74"/>
      <c r="I83" s="187"/>
      <c r="J83" s="196">
        <f>BK83</f>
        <v>0</v>
      </c>
      <c r="K83" s="74"/>
      <c r="L83" s="72"/>
      <c r="M83" s="105"/>
      <c r="N83" s="106"/>
      <c r="O83" s="106"/>
      <c r="P83" s="197">
        <f>P84+P384+P419</f>
        <v>0</v>
      </c>
      <c r="Q83" s="106"/>
      <c r="R83" s="197">
        <f>R84+R384+R419</f>
        <v>122.95132774000001</v>
      </c>
      <c r="S83" s="106"/>
      <c r="T83" s="198">
        <f>T84+T384+T419</f>
        <v>34.415500000000002</v>
      </c>
      <c r="AT83" s="23" t="s">
        <v>76</v>
      </c>
      <c r="AU83" s="23" t="s">
        <v>109</v>
      </c>
      <c r="BK83" s="199">
        <f>BK84+BK384+BK419</f>
        <v>0</v>
      </c>
    </row>
    <row r="84" s="10" customFormat="1" ht="37.44" customHeight="1">
      <c r="B84" s="200"/>
      <c r="C84" s="201"/>
      <c r="D84" s="202" t="s">
        <v>76</v>
      </c>
      <c r="E84" s="203" t="s">
        <v>137</v>
      </c>
      <c r="F84" s="203" t="s">
        <v>138</v>
      </c>
      <c r="G84" s="201"/>
      <c r="H84" s="201"/>
      <c r="I84" s="204"/>
      <c r="J84" s="205">
        <f>BK84</f>
        <v>0</v>
      </c>
      <c r="K84" s="201"/>
      <c r="L84" s="206"/>
      <c r="M84" s="207"/>
      <c r="N84" s="208"/>
      <c r="O84" s="208"/>
      <c r="P84" s="209">
        <f>P85+P284+P306+P367+P382</f>
        <v>0</v>
      </c>
      <c r="Q84" s="208"/>
      <c r="R84" s="209">
        <f>R85+R284+R306+R367+R382</f>
        <v>119.15873774000001</v>
      </c>
      <c r="S84" s="208"/>
      <c r="T84" s="210">
        <f>T85+T284+T306+T367+T382</f>
        <v>34.415500000000002</v>
      </c>
      <c r="AR84" s="211" t="s">
        <v>82</v>
      </c>
      <c r="AT84" s="212" t="s">
        <v>76</v>
      </c>
      <c r="AU84" s="212" t="s">
        <v>77</v>
      </c>
      <c r="AY84" s="211" t="s">
        <v>139</v>
      </c>
      <c r="BK84" s="213">
        <f>BK85+BK284+BK306+BK367+BK382</f>
        <v>0</v>
      </c>
    </row>
    <row r="85" s="10" customFormat="1" ht="19.92" customHeight="1">
      <c r="B85" s="200"/>
      <c r="C85" s="201"/>
      <c r="D85" s="202" t="s">
        <v>76</v>
      </c>
      <c r="E85" s="214" t="s">
        <v>82</v>
      </c>
      <c r="F85" s="214" t="s">
        <v>140</v>
      </c>
      <c r="G85" s="201"/>
      <c r="H85" s="201"/>
      <c r="I85" s="204"/>
      <c r="J85" s="215">
        <f>BK85</f>
        <v>0</v>
      </c>
      <c r="K85" s="201"/>
      <c r="L85" s="206"/>
      <c r="M85" s="207"/>
      <c r="N85" s="208"/>
      <c r="O85" s="208"/>
      <c r="P85" s="209">
        <f>SUM(P86:P283)</f>
        <v>0</v>
      </c>
      <c r="Q85" s="208"/>
      <c r="R85" s="209">
        <f>SUM(R86:R283)</f>
        <v>8.9505568400000008</v>
      </c>
      <c r="S85" s="208"/>
      <c r="T85" s="210">
        <f>SUM(T86:T283)</f>
        <v>34.087499999999999</v>
      </c>
      <c r="AR85" s="211" t="s">
        <v>82</v>
      </c>
      <c r="AT85" s="212" t="s">
        <v>76</v>
      </c>
      <c r="AU85" s="212" t="s">
        <v>82</v>
      </c>
      <c r="AY85" s="211" t="s">
        <v>139</v>
      </c>
      <c r="BK85" s="213">
        <f>SUM(BK86:BK283)</f>
        <v>0</v>
      </c>
    </row>
    <row r="86" s="1" customFormat="1" ht="25.5" customHeight="1">
      <c r="B86" s="46"/>
      <c r="C86" s="216" t="s">
        <v>82</v>
      </c>
      <c r="D86" s="216" t="s">
        <v>141</v>
      </c>
      <c r="E86" s="217" t="s">
        <v>142</v>
      </c>
      <c r="F86" s="218" t="s">
        <v>143</v>
      </c>
      <c r="G86" s="219" t="s">
        <v>144</v>
      </c>
      <c r="H86" s="220">
        <v>14</v>
      </c>
      <c r="I86" s="221"/>
      <c r="J86" s="222">
        <f>ROUND(I86*H86,2)</f>
        <v>0</v>
      </c>
      <c r="K86" s="218" t="s">
        <v>145</v>
      </c>
      <c r="L86" s="72"/>
      <c r="M86" s="223" t="s">
        <v>34</v>
      </c>
      <c r="N86" s="224" t="s">
        <v>48</v>
      </c>
      <c r="O86" s="47"/>
      <c r="P86" s="225">
        <f>O86*H86</f>
        <v>0</v>
      </c>
      <c r="Q86" s="225">
        <v>0</v>
      </c>
      <c r="R86" s="225">
        <f>Q86*H86</f>
        <v>0</v>
      </c>
      <c r="S86" s="225">
        <v>0</v>
      </c>
      <c r="T86" s="226">
        <f>S86*H86</f>
        <v>0</v>
      </c>
      <c r="AR86" s="23" t="s">
        <v>146</v>
      </c>
      <c r="AT86" s="23" t="s">
        <v>141</v>
      </c>
      <c r="AU86" s="23" t="s">
        <v>92</v>
      </c>
      <c r="AY86" s="23" t="s">
        <v>139</v>
      </c>
      <c r="BE86" s="227">
        <f>IF(N86="základní",J86,0)</f>
        <v>0</v>
      </c>
      <c r="BF86" s="227">
        <f>IF(N86="snížená",J86,0)</f>
        <v>0</v>
      </c>
      <c r="BG86" s="227">
        <f>IF(N86="zákl. přenesená",J86,0)</f>
        <v>0</v>
      </c>
      <c r="BH86" s="227">
        <f>IF(N86="sníž. přenesená",J86,0)</f>
        <v>0</v>
      </c>
      <c r="BI86" s="227">
        <f>IF(N86="nulová",J86,0)</f>
        <v>0</v>
      </c>
      <c r="BJ86" s="23" t="s">
        <v>82</v>
      </c>
      <c r="BK86" s="227">
        <f>ROUND(I86*H86,2)</f>
        <v>0</v>
      </c>
      <c r="BL86" s="23" t="s">
        <v>146</v>
      </c>
      <c r="BM86" s="23" t="s">
        <v>147</v>
      </c>
    </row>
    <row r="87" s="1" customFormat="1">
      <c r="B87" s="46"/>
      <c r="C87" s="74"/>
      <c r="D87" s="228" t="s">
        <v>148</v>
      </c>
      <c r="E87" s="74"/>
      <c r="F87" s="229" t="s">
        <v>149</v>
      </c>
      <c r="G87" s="74"/>
      <c r="H87" s="74"/>
      <c r="I87" s="187"/>
      <c r="J87" s="74"/>
      <c r="K87" s="74"/>
      <c r="L87" s="72"/>
      <c r="M87" s="230"/>
      <c r="N87" s="47"/>
      <c r="O87" s="47"/>
      <c r="P87" s="47"/>
      <c r="Q87" s="47"/>
      <c r="R87" s="47"/>
      <c r="S87" s="47"/>
      <c r="T87" s="95"/>
      <c r="AT87" s="23" t="s">
        <v>148</v>
      </c>
      <c r="AU87" s="23" t="s">
        <v>92</v>
      </c>
    </row>
    <row r="88" s="11" customFormat="1">
      <c r="B88" s="231"/>
      <c r="C88" s="232"/>
      <c r="D88" s="228" t="s">
        <v>150</v>
      </c>
      <c r="E88" s="233" t="s">
        <v>34</v>
      </c>
      <c r="F88" s="234" t="s">
        <v>151</v>
      </c>
      <c r="G88" s="232"/>
      <c r="H88" s="233" t="s">
        <v>34</v>
      </c>
      <c r="I88" s="235"/>
      <c r="J88" s="232"/>
      <c r="K88" s="232"/>
      <c r="L88" s="236"/>
      <c r="M88" s="237"/>
      <c r="N88" s="238"/>
      <c r="O88" s="238"/>
      <c r="P88" s="238"/>
      <c r="Q88" s="238"/>
      <c r="R88" s="238"/>
      <c r="S88" s="238"/>
      <c r="T88" s="239"/>
      <c r="AT88" s="240" t="s">
        <v>150</v>
      </c>
      <c r="AU88" s="240" t="s">
        <v>92</v>
      </c>
      <c r="AV88" s="11" t="s">
        <v>82</v>
      </c>
      <c r="AW88" s="11" t="s">
        <v>41</v>
      </c>
      <c r="AX88" s="11" t="s">
        <v>77</v>
      </c>
      <c r="AY88" s="240" t="s">
        <v>139</v>
      </c>
    </row>
    <row r="89" s="12" customFormat="1">
      <c r="B89" s="241"/>
      <c r="C89" s="242"/>
      <c r="D89" s="228" t="s">
        <v>150</v>
      </c>
      <c r="E89" s="243" t="s">
        <v>34</v>
      </c>
      <c r="F89" s="244" t="s">
        <v>152</v>
      </c>
      <c r="G89" s="242"/>
      <c r="H89" s="245">
        <v>4</v>
      </c>
      <c r="I89" s="246"/>
      <c r="J89" s="242"/>
      <c r="K89" s="242"/>
      <c r="L89" s="247"/>
      <c r="M89" s="248"/>
      <c r="N89" s="249"/>
      <c r="O89" s="249"/>
      <c r="P89" s="249"/>
      <c r="Q89" s="249"/>
      <c r="R89" s="249"/>
      <c r="S89" s="249"/>
      <c r="T89" s="250"/>
      <c r="AT89" s="251" t="s">
        <v>150</v>
      </c>
      <c r="AU89" s="251" t="s">
        <v>92</v>
      </c>
      <c r="AV89" s="12" t="s">
        <v>92</v>
      </c>
      <c r="AW89" s="12" t="s">
        <v>41</v>
      </c>
      <c r="AX89" s="12" t="s">
        <v>77</v>
      </c>
      <c r="AY89" s="251" t="s">
        <v>139</v>
      </c>
    </row>
    <row r="90" s="12" customFormat="1">
      <c r="B90" s="241"/>
      <c r="C90" s="242"/>
      <c r="D90" s="228" t="s">
        <v>150</v>
      </c>
      <c r="E90" s="243" t="s">
        <v>34</v>
      </c>
      <c r="F90" s="244" t="s">
        <v>153</v>
      </c>
      <c r="G90" s="242"/>
      <c r="H90" s="245">
        <v>10</v>
      </c>
      <c r="I90" s="246"/>
      <c r="J90" s="242"/>
      <c r="K90" s="242"/>
      <c r="L90" s="247"/>
      <c r="M90" s="248"/>
      <c r="N90" s="249"/>
      <c r="O90" s="249"/>
      <c r="P90" s="249"/>
      <c r="Q90" s="249"/>
      <c r="R90" s="249"/>
      <c r="S90" s="249"/>
      <c r="T90" s="250"/>
      <c r="AT90" s="251" t="s">
        <v>150</v>
      </c>
      <c r="AU90" s="251" t="s">
        <v>92</v>
      </c>
      <c r="AV90" s="12" t="s">
        <v>92</v>
      </c>
      <c r="AW90" s="12" t="s">
        <v>41</v>
      </c>
      <c r="AX90" s="12" t="s">
        <v>77</v>
      </c>
      <c r="AY90" s="251" t="s">
        <v>139</v>
      </c>
    </row>
    <row r="91" s="13" customFormat="1">
      <c r="B91" s="252"/>
      <c r="C91" s="253"/>
      <c r="D91" s="228" t="s">
        <v>150</v>
      </c>
      <c r="E91" s="254" t="s">
        <v>34</v>
      </c>
      <c r="F91" s="255" t="s">
        <v>154</v>
      </c>
      <c r="G91" s="253"/>
      <c r="H91" s="256">
        <v>14</v>
      </c>
      <c r="I91" s="257"/>
      <c r="J91" s="253"/>
      <c r="K91" s="253"/>
      <c r="L91" s="258"/>
      <c r="M91" s="259"/>
      <c r="N91" s="260"/>
      <c r="O91" s="260"/>
      <c r="P91" s="260"/>
      <c r="Q91" s="260"/>
      <c r="R91" s="260"/>
      <c r="S91" s="260"/>
      <c r="T91" s="261"/>
      <c r="AT91" s="262" t="s">
        <v>150</v>
      </c>
      <c r="AU91" s="262" t="s">
        <v>92</v>
      </c>
      <c r="AV91" s="13" t="s">
        <v>146</v>
      </c>
      <c r="AW91" s="13" t="s">
        <v>41</v>
      </c>
      <c r="AX91" s="13" t="s">
        <v>82</v>
      </c>
      <c r="AY91" s="262" t="s">
        <v>139</v>
      </c>
    </row>
    <row r="92" s="1" customFormat="1" ht="25.5" customHeight="1">
      <c r="B92" s="46"/>
      <c r="C92" s="216" t="s">
        <v>92</v>
      </c>
      <c r="D92" s="216" t="s">
        <v>141</v>
      </c>
      <c r="E92" s="217" t="s">
        <v>155</v>
      </c>
      <c r="F92" s="218" t="s">
        <v>156</v>
      </c>
      <c r="G92" s="219" t="s">
        <v>157</v>
      </c>
      <c r="H92" s="220">
        <v>2</v>
      </c>
      <c r="I92" s="221"/>
      <c r="J92" s="222">
        <f>ROUND(I92*H92,2)</f>
        <v>0</v>
      </c>
      <c r="K92" s="218" t="s">
        <v>145</v>
      </c>
      <c r="L92" s="72"/>
      <c r="M92" s="223" t="s">
        <v>34</v>
      </c>
      <c r="N92" s="224" t="s">
        <v>48</v>
      </c>
      <c r="O92" s="47"/>
      <c r="P92" s="225">
        <f>O92*H92</f>
        <v>0</v>
      </c>
      <c r="Q92" s="225">
        <v>0</v>
      </c>
      <c r="R92" s="225">
        <f>Q92*H92</f>
        <v>0</v>
      </c>
      <c r="S92" s="225">
        <v>0</v>
      </c>
      <c r="T92" s="226">
        <f>S92*H92</f>
        <v>0</v>
      </c>
      <c r="AR92" s="23" t="s">
        <v>146</v>
      </c>
      <c r="AT92" s="23" t="s">
        <v>141</v>
      </c>
      <c r="AU92" s="23" t="s">
        <v>92</v>
      </c>
      <c r="AY92" s="23" t="s">
        <v>139</v>
      </c>
      <c r="BE92" s="227">
        <f>IF(N92="základní",J92,0)</f>
        <v>0</v>
      </c>
      <c r="BF92" s="227">
        <f>IF(N92="snížená",J92,0)</f>
        <v>0</v>
      </c>
      <c r="BG92" s="227">
        <f>IF(N92="zákl. přenesená",J92,0)</f>
        <v>0</v>
      </c>
      <c r="BH92" s="227">
        <f>IF(N92="sníž. přenesená",J92,0)</f>
        <v>0</v>
      </c>
      <c r="BI92" s="227">
        <f>IF(N92="nulová",J92,0)</f>
        <v>0</v>
      </c>
      <c r="BJ92" s="23" t="s">
        <v>82</v>
      </c>
      <c r="BK92" s="227">
        <f>ROUND(I92*H92,2)</f>
        <v>0</v>
      </c>
      <c r="BL92" s="23" t="s">
        <v>146</v>
      </c>
      <c r="BM92" s="23" t="s">
        <v>158</v>
      </c>
    </row>
    <row r="93" s="1" customFormat="1">
      <c r="B93" s="46"/>
      <c r="C93" s="74"/>
      <c r="D93" s="228" t="s">
        <v>148</v>
      </c>
      <c r="E93" s="74"/>
      <c r="F93" s="229" t="s">
        <v>159</v>
      </c>
      <c r="G93" s="74"/>
      <c r="H93" s="74"/>
      <c r="I93" s="187"/>
      <c r="J93" s="74"/>
      <c r="K93" s="74"/>
      <c r="L93" s="72"/>
      <c r="M93" s="230"/>
      <c r="N93" s="47"/>
      <c r="O93" s="47"/>
      <c r="P93" s="47"/>
      <c r="Q93" s="47"/>
      <c r="R93" s="47"/>
      <c r="S93" s="47"/>
      <c r="T93" s="95"/>
      <c r="AT93" s="23" t="s">
        <v>148</v>
      </c>
      <c r="AU93" s="23" t="s">
        <v>92</v>
      </c>
    </row>
    <row r="94" s="11" customFormat="1">
      <c r="B94" s="231"/>
      <c r="C94" s="232"/>
      <c r="D94" s="228" t="s">
        <v>150</v>
      </c>
      <c r="E94" s="233" t="s">
        <v>34</v>
      </c>
      <c r="F94" s="234" t="s">
        <v>151</v>
      </c>
      <c r="G94" s="232"/>
      <c r="H94" s="233" t="s">
        <v>34</v>
      </c>
      <c r="I94" s="235"/>
      <c r="J94" s="232"/>
      <c r="K94" s="232"/>
      <c r="L94" s="236"/>
      <c r="M94" s="237"/>
      <c r="N94" s="238"/>
      <c r="O94" s="238"/>
      <c r="P94" s="238"/>
      <c r="Q94" s="238"/>
      <c r="R94" s="238"/>
      <c r="S94" s="238"/>
      <c r="T94" s="239"/>
      <c r="AT94" s="240" t="s">
        <v>150</v>
      </c>
      <c r="AU94" s="240" t="s">
        <v>92</v>
      </c>
      <c r="AV94" s="11" t="s">
        <v>82</v>
      </c>
      <c r="AW94" s="11" t="s">
        <v>41</v>
      </c>
      <c r="AX94" s="11" t="s">
        <v>77</v>
      </c>
      <c r="AY94" s="240" t="s">
        <v>139</v>
      </c>
    </row>
    <row r="95" s="12" customFormat="1">
      <c r="B95" s="241"/>
      <c r="C95" s="242"/>
      <c r="D95" s="228" t="s">
        <v>150</v>
      </c>
      <c r="E95" s="243" t="s">
        <v>34</v>
      </c>
      <c r="F95" s="244" t="s">
        <v>92</v>
      </c>
      <c r="G95" s="242"/>
      <c r="H95" s="245">
        <v>2</v>
      </c>
      <c r="I95" s="246"/>
      <c r="J95" s="242"/>
      <c r="K95" s="242"/>
      <c r="L95" s="247"/>
      <c r="M95" s="248"/>
      <c r="N95" s="249"/>
      <c r="O95" s="249"/>
      <c r="P95" s="249"/>
      <c r="Q95" s="249"/>
      <c r="R95" s="249"/>
      <c r="S95" s="249"/>
      <c r="T95" s="250"/>
      <c r="AT95" s="251" t="s">
        <v>150</v>
      </c>
      <c r="AU95" s="251" t="s">
        <v>92</v>
      </c>
      <c r="AV95" s="12" t="s">
        <v>92</v>
      </c>
      <c r="AW95" s="12" t="s">
        <v>41</v>
      </c>
      <c r="AX95" s="12" t="s">
        <v>77</v>
      </c>
      <c r="AY95" s="251" t="s">
        <v>139</v>
      </c>
    </row>
    <row r="96" s="13" customFormat="1">
      <c r="B96" s="252"/>
      <c r="C96" s="253"/>
      <c r="D96" s="228" t="s">
        <v>150</v>
      </c>
      <c r="E96" s="254" t="s">
        <v>34</v>
      </c>
      <c r="F96" s="255" t="s">
        <v>154</v>
      </c>
      <c r="G96" s="253"/>
      <c r="H96" s="256">
        <v>2</v>
      </c>
      <c r="I96" s="257"/>
      <c r="J96" s="253"/>
      <c r="K96" s="253"/>
      <c r="L96" s="258"/>
      <c r="M96" s="259"/>
      <c r="N96" s="260"/>
      <c r="O96" s="260"/>
      <c r="P96" s="260"/>
      <c r="Q96" s="260"/>
      <c r="R96" s="260"/>
      <c r="S96" s="260"/>
      <c r="T96" s="261"/>
      <c r="AT96" s="262" t="s">
        <v>150</v>
      </c>
      <c r="AU96" s="262" t="s">
        <v>92</v>
      </c>
      <c r="AV96" s="13" t="s">
        <v>146</v>
      </c>
      <c r="AW96" s="13" t="s">
        <v>41</v>
      </c>
      <c r="AX96" s="13" t="s">
        <v>82</v>
      </c>
      <c r="AY96" s="262" t="s">
        <v>139</v>
      </c>
    </row>
    <row r="97" s="1" customFormat="1" ht="25.5" customHeight="1">
      <c r="B97" s="46"/>
      <c r="C97" s="216" t="s">
        <v>160</v>
      </c>
      <c r="D97" s="216" t="s">
        <v>141</v>
      </c>
      <c r="E97" s="217" t="s">
        <v>161</v>
      </c>
      <c r="F97" s="218" t="s">
        <v>162</v>
      </c>
      <c r="G97" s="219" t="s">
        <v>157</v>
      </c>
      <c r="H97" s="220">
        <v>2</v>
      </c>
      <c r="I97" s="221"/>
      <c r="J97" s="222">
        <f>ROUND(I97*H97,2)</f>
        <v>0</v>
      </c>
      <c r="K97" s="218" t="s">
        <v>145</v>
      </c>
      <c r="L97" s="72"/>
      <c r="M97" s="223" t="s">
        <v>34</v>
      </c>
      <c r="N97" s="224" t="s">
        <v>48</v>
      </c>
      <c r="O97" s="47"/>
      <c r="P97" s="225">
        <f>O97*H97</f>
        <v>0</v>
      </c>
      <c r="Q97" s="225">
        <v>0</v>
      </c>
      <c r="R97" s="225">
        <f>Q97*H97</f>
        <v>0</v>
      </c>
      <c r="S97" s="225">
        <v>0</v>
      </c>
      <c r="T97" s="226">
        <f>S97*H97</f>
        <v>0</v>
      </c>
      <c r="AR97" s="23" t="s">
        <v>146</v>
      </c>
      <c r="AT97" s="23" t="s">
        <v>141</v>
      </c>
      <c r="AU97" s="23" t="s">
        <v>92</v>
      </c>
      <c r="AY97" s="23" t="s">
        <v>139</v>
      </c>
      <c r="BE97" s="227">
        <f>IF(N97="základní",J97,0)</f>
        <v>0</v>
      </c>
      <c r="BF97" s="227">
        <f>IF(N97="snížená",J97,0)</f>
        <v>0</v>
      </c>
      <c r="BG97" s="227">
        <f>IF(N97="zákl. přenesená",J97,0)</f>
        <v>0</v>
      </c>
      <c r="BH97" s="227">
        <f>IF(N97="sníž. přenesená",J97,0)</f>
        <v>0</v>
      </c>
      <c r="BI97" s="227">
        <f>IF(N97="nulová",J97,0)</f>
        <v>0</v>
      </c>
      <c r="BJ97" s="23" t="s">
        <v>82</v>
      </c>
      <c r="BK97" s="227">
        <f>ROUND(I97*H97,2)</f>
        <v>0</v>
      </c>
      <c r="BL97" s="23" t="s">
        <v>146</v>
      </c>
      <c r="BM97" s="23" t="s">
        <v>163</v>
      </c>
    </row>
    <row r="98" s="1" customFormat="1">
      <c r="B98" s="46"/>
      <c r="C98" s="74"/>
      <c r="D98" s="228" t="s">
        <v>148</v>
      </c>
      <c r="E98" s="74"/>
      <c r="F98" s="229" t="s">
        <v>159</v>
      </c>
      <c r="G98" s="74"/>
      <c r="H98" s="74"/>
      <c r="I98" s="187"/>
      <c r="J98" s="74"/>
      <c r="K98" s="74"/>
      <c r="L98" s="72"/>
      <c r="M98" s="230"/>
      <c r="N98" s="47"/>
      <c r="O98" s="47"/>
      <c r="P98" s="47"/>
      <c r="Q98" s="47"/>
      <c r="R98" s="47"/>
      <c r="S98" s="47"/>
      <c r="T98" s="95"/>
      <c r="AT98" s="23" t="s">
        <v>148</v>
      </c>
      <c r="AU98" s="23" t="s">
        <v>92</v>
      </c>
    </row>
    <row r="99" s="11" customFormat="1">
      <c r="B99" s="231"/>
      <c r="C99" s="232"/>
      <c r="D99" s="228" t="s">
        <v>150</v>
      </c>
      <c r="E99" s="233" t="s">
        <v>34</v>
      </c>
      <c r="F99" s="234" t="s">
        <v>151</v>
      </c>
      <c r="G99" s="232"/>
      <c r="H99" s="233" t="s">
        <v>34</v>
      </c>
      <c r="I99" s="235"/>
      <c r="J99" s="232"/>
      <c r="K99" s="232"/>
      <c r="L99" s="236"/>
      <c r="M99" s="237"/>
      <c r="N99" s="238"/>
      <c r="O99" s="238"/>
      <c r="P99" s="238"/>
      <c r="Q99" s="238"/>
      <c r="R99" s="238"/>
      <c r="S99" s="238"/>
      <c r="T99" s="239"/>
      <c r="AT99" s="240" t="s">
        <v>150</v>
      </c>
      <c r="AU99" s="240" t="s">
        <v>92</v>
      </c>
      <c r="AV99" s="11" t="s">
        <v>82</v>
      </c>
      <c r="AW99" s="11" t="s">
        <v>41</v>
      </c>
      <c r="AX99" s="11" t="s">
        <v>77</v>
      </c>
      <c r="AY99" s="240" t="s">
        <v>139</v>
      </c>
    </row>
    <row r="100" s="12" customFormat="1">
      <c r="B100" s="241"/>
      <c r="C100" s="242"/>
      <c r="D100" s="228" t="s">
        <v>150</v>
      </c>
      <c r="E100" s="243" t="s">
        <v>34</v>
      </c>
      <c r="F100" s="244" t="s">
        <v>164</v>
      </c>
      <c r="G100" s="242"/>
      <c r="H100" s="245">
        <v>2</v>
      </c>
      <c r="I100" s="246"/>
      <c r="J100" s="242"/>
      <c r="K100" s="242"/>
      <c r="L100" s="247"/>
      <c r="M100" s="248"/>
      <c r="N100" s="249"/>
      <c r="O100" s="249"/>
      <c r="P100" s="249"/>
      <c r="Q100" s="249"/>
      <c r="R100" s="249"/>
      <c r="S100" s="249"/>
      <c r="T100" s="250"/>
      <c r="AT100" s="251" t="s">
        <v>150</v>
      </c>
      <c r="AU100" s="251" t="s">
        <v>92</v>
      </c>
      <c r="AV100" s="12" t="s">
        <v>92</v>
      </c>
      <c r="AW100" s="12" t="s">
        <v>41</v>
      </c>
      <c r="AX100" s="12" t="s">
        <v>77</v>
      </c>
      <c r="AY100" s="251" t="s">
        <v>139</v>
      </c>
    </row>
    <row r="101" s="13" customFormat="1">
      <c r="B101" s="252"/>
      <c r="C101" s="253"/>
      <c r="D101" s="228" t="s">
        <v>150</v>
      </c>
      <c r="E101" s="254" t="s">
        <v>34</v>
      </c>
      <c r="F101" s="255" t="s">
        <v>154</v>
      </c>
      <c r="G101" s="253"/>
      <c r="H101" s="256">
        <v>2</v>
      </c>
      <c r="I101" s="257"/>
      <c r="J101" s="253"/>
      <c r="K101" s="253"/>
      <c r="L101" s="258"/>
      <c r="M101" s="259"/>
      <c r="N101" s="260"/>
      <c r="O101" s="260"/>
      <c r="P101" s="260"/>
      <c r="Q101" s="260"/>
      <c r="R101" s="260"/>
      <c r="S101" s="260"/>
      <c r="T101" s="261"/>
      <c r="AT101" s="262" t="s">
        <v>150</v>
      </c>
      <c r="AU101" s="262" t="s">
        <v>92</v>
      </c>
      <c r="AV101" s="13" t="s">
        <v>146</v>
      </c>
      <c r="AW101" s="13" t="s">
        <v>41</v>
      </c>
      <c r="AX101" s="13" t="s">
        <v>82</v>
      </c>
      <c r="AY101" s="262" t="s">
        <v>139</v>
      </c>
    </row>
    <row r="102" s="1" customFormat="1" ht="25.5" customHeight="1">
      <c r="B102" s="46"/>
      <c r="C102" s="216" t="s">
        <v>146</v>
      </c>
      <c r="D102" s="216" t="s">
        <v>141</v>
      </c>
      <c r="E102" s="217" t="s">
        <v>165</v>
      </c>
      <c r="F102" s="218" t="s">
        <v>166</v>
      </c>
      <c r="G102" s="219" t="s">
        <v>157</v>
      </c>
      <c r="H102" s="220">
        <v>2</v>
      </c>
      <c r="I102" s="221"/>
      <c r="J102" s="222">
        <f>ROUND(I102*H102,2)</f>
        <v>0</v>
      </c>
      <c r="K102" s="218" t="s">
        <v>145</v>
      </c>
      <c r="L102" s="72"/>
      <c r="M102" s="223" t="s">
        <v>34</v>
      </c>
      <c r="N102" s="224" t="s">
        <v>48</v>
      </c>
      <c r="O102" s="47"/>
      <c r="P102" s="225">
        <f>O102*H102</f>
        <v>0</v>
      </c>
      <c r="Q102" s="225">
        <v>5.0000000000000002E-05</v>
      </c>
      <c r="R102" s="225">
        <f>Q102*H102</f>
        <v>0.00010000000000000001</v>
      </c>
      <c r="S102" s="225">
        <v>0</v>
      </c>
      <c r="T102" s="226">
        <f>S102*H102</f>
        <v>0</v>
      </c>
      <c r="AR102" s="23" t="s">
        <v>146</v>
      </c>
      <c r="AT102" s="23" t="s">
        <v>141</v>
      </c>
      <c r="AU102" s="23" t="s">
        <v>92</v>
      </c>
      <c r="AY102" s="23" t="s">
        <v>139</v>
      </c>
      <c r="BE102" s="227">
        <f>IF(N102="základní",J102,0)</f>
        <v>0</v>
      </c>
      <c r="BF102" s="227">
        <f>IF(N102="snížená",J102,0)</f>
        <v>0</v>
      </c>
      <c r="BG102" s="227">
        <f>IF(N102="zákl. přenesená",J102,0)</f>
        <v>0</v>
      </c>
      <c r="BH102" s="227">
        <f>IF(N102="sníž. přenesená",J102,0)</f>
        <v>0</v>
      </c>
      <c r="BI102" s="227">
        <f>IF(N102="nulová",J102,0)</f>
        <v>0</v>
      </c>
      <c r="BJ102" s="23" t="s">
        <v>82</v>
      </c>
      <c r="BK102" s="227">
        <f>ROUND(I102*H102,2)</f>
        <v>0</v>
      </c>
      <c r="BL102" s="23" t="s">
        <v>146</v>
      </c>
      <c r="BM102" s="23" t="s">
        <v>167</v>
      </c>
    </row>
    <row r="103" s="1" customFormat="1">
      <c r="B103" s="46"/>
      <c r="C103" s="74"/>
      <c r="D103" s="228" t="s">
        <v>148</v>
      </c>
      <c r="E103" s="74"/>
      <c r="F103" s="229" t="s">
        <v>168</v>
      </c>
      <c r="G103" s="74"/>
      <c r="H103" s="74"/>
      <c r="I103" s="187"/>
      <c r="J103" s="74"/>
      <c r="K103" s="74"/>
      <c r="L103" s="72"/>
      <c r="M103" s="230"/>
      <c r="N103" s="47"/>
      <c r="O103" s="47"/>
      <c r="P103" s="47"/>
      <c r="Q103" s="47"/>
      <c r="R103" s="47"/>
      <c r="S103" s="47"/>
      <c r="T103" s="95"/>
      <c r="AT103" s="23" t="s">
        <v>148</v>
      </c>
      <c r="AU103" s="23" t="s">
        <v>92</v>
      </c>
    </row>
    <row r="104" s="11" customFormat="1">
      <c r="B104" s="231"/>
      <c r="C104" s="232"/>
      <c r="D104" s="228" t="s">
        <v>150</v>
      </c>
      <c r="E104" s="233" t="s">
        <v>34</v>
      </c>
      <c r="F104" s="234" t="s">
        <v>151</v>
      </c>
      <c r="G104" s="232"/>
      <c r="H104" s="233" t="s">
        <v>34</v>
      </c>
      <c r="I104" s="235"/>
      <c r="J104" s="232"/>
      <c r="K104" s="232"/>
      <c r="L104" s="236"/>
      <c r="M104" s="237"/>
      <c r="N104" s="238"/>
      <c r="O104" s="238"/>
      <c r="P104" s="238"/>
      <c r="Q104" s="238"/>
      <c r="R104" s="238"/>
      <c r="S104" s="238"/>
      <c r="T104" s="239"/>
      <c r="AT104" s="240" t="s">
        <v>150</v>
      </c>
      <c r="AU104" s="240" t="s">
        <v>92</v>
      </c>
      <c r="AV104" s="11" t="s">
        <v>82</v>
      </c>
      <c r="AW104" s="11" t="s">
        <v>41</v>
      </c>
      <c r="AX104" s="11" t="s">
        <v>77</v>
      </c>
      <c r="AY104" s="240" t="s">
        <v>139</v>
      </c>
    </row>
    <row r="105" s="12" customFormat="1">
      <c r="B105" s="241"/>
      <c r="C105" s="242"/>
      <c r="D105" s="228" t="s">
        <v>150</v>
      </c>
      <c r="E105" s="243" t="s">
        <v>34</v>
      </c>
      <c r="F105" s="244" t="s">
        <v>92</v>
      </c>
      <c r="G105" s="242"/>
      <c r="H105" s="245">
        <v>2</v>
      </c>
      <c r="I105" s="246"/>
      <c r="J105" s="242"/>
      <c r="K105" s="242"/>
      <c r="L105" s="247"/>
      <c r="M105" s="248"/>
      <c r="N105" s="249"/>
      <c r="O105" s="249"/>
      <c r="P105" s="249"/>
      <c r="Q105" s="249"/>
      <c r="R105" s="249"/>
      <c r="S105" s="249"/>
      <c r="T105" s="250"/>
      <c r="AT105" s="251" t="s">
        <v>150</v>
      </c>
      <c r="AU105" s="251" t="s">
        <v>92</v>
      </c>
      <c r="AV105" s="12" t="s">
        <v>92</v>
      </c>
      <c r="AW105" s="12" t="s">
        <v>41</v>
      </c>
      <c r="AX105" s="12" t="s">
        <v>77</v>
      </c>
      <c r="AY105" s="251" t="s">
        <v>139</v>
      </c>
    </row>
    <row r="106" s="13" customFormat="1">
      <c r="B106" s="252"/>
      <c r="C106" s="253"/>
      <c r="D106" s="228" t="s">
        <v>150</v>
      </c>
      <c r="E106" s="254" t="s">
        <v>34</v>
      </c>
      <c r="F106" s="255" t="s">
        <v>154</v>
      </c>
      <c r="G106" s="253"/>
      <c r="H106" s="256">
        <v>2</v>
      </c>
      <c r="I106" s="257"/>
      <c r="J106" s="253"/>
      <c r="K106" s="253"/>
      <c r="L106" s="258"/>
      <c r="M106" s="259"/>
      <c r="N106" s="260"/>
      <c r="O106" s="260"/>
      <c r="P106" s="260"/>
      <c r="Q106" s="260"/>
      <c r="R106" s="260"/>
      <c r="S106" s="260"/>
      <c r="T106" s="261"/>
      <c r="AT106" s="262" t="s">
        <v>150</v>
      </c>
      <c r="AU106" s="262" t="s">
        <v>92</v>
      </c>
      <c r="AV106" s="13" t="s">
        <v>146</v>
      </c>
      <c r="AW106" s="13" t="s">
        <v>41</v>
      </c>
      <c r="AX106" s="13" t="s">
        <v>82</v>
      </c>
      <c r="AY106" s="262" t="s">
        <v>139</v>
      </c>
    </row>
    <row r="107" s="1" customFormat="1" ht="25.5" customHeight="1">
      <c r="B107" s="46"/>
      <c r="C107" s="216" t="s">
        <v>169</v>
      </c>
      <c r="D107" s="216" t="s">
        <v>141</v>
      </c>
      <c r="E107" s="217" t="s">
        <v>170</v>
      </c>
      <c r="F107" s="218" t="s">
        <v>171</v>
      </c>
      <c r="G107" s="219" t="s">
        <v>157</v>
      </c>
      <c r="H107" s="220">
        <v>2</v>
      </c>
      <c r="I107" s="221"/>
      <c r="J107" s="222">
        <f>ROUND(I107*H107,2)</f>
        <v>0</v>
      </c>
      <c r="K107" s="218" t="s">
        <v>145</v>
      </c>
      <c r="L107" s="72"/>
      <c r="M107" s="223" t="s">
        <v>34</v>
      </c>
      <c r="N107" s="224" t="s">
        <v>48</v>
      </c>
      <c r="O107" s="47"/>
      <c r="P107" s="225">
        <f>O107*H107</f>
        <v>0</v>
      </c>
      <c r="Q107" s="225">
        <v>9.0000000000000006E-05</v>
      </c>
      <c r="R107" s="225">
        <f>Q107*H107</f>
        <v>0.00018000000000000001</v>
      </c>
      <c r="S107" s="225">
        <v>0</v>
      </c>
      <c r="T107" s="226">
        <f>S107*H107</f>
        <v>0</v>
      </c>
      <c r="AR107" s="23" t="s">
        <v>146</v>
      </c>
      <c r="AT107" s="23" t="s">
        <v>141</v>
      </c>
      <c r="AU107" s="23" t="s">
        <v>92</v>
      </c>
      <c r="AY107" s="23" t="s">
        <v>139</v>
      </c>
      <c r="BE107" s="227">
        <f>IF(N107="základní",J107,0)</f>
        <v>0</v>
      </c>
      <c r="BF107" s="227">
        <f>IF(N107="snížená",J107,0)</f>
        <v>0</v>
      </c>
      <c r="BG107" s="227">
        <f>IF(N107="zákl. přenesená",J107,0)</f>
        <v>0</v>
      </c>
      <c r="BH107" s="227">
        <f>IF(N107="sníž. přenesená",J107,0)</f>
        <v>0</v>
      </c>
      <c r="BI107" s="227">
        <f>IF(N107="nulová",J107,0)</f>
        <v>0</v>
      </c>
      <c r="BJ107" s="23" t="s">
        <v>82</v>
      </c>
      <c r="BK107" s="227">
        <f>ROUND(I107*H107,2)</f>
        <v>0</v>
      </c>
      <c r="BL107" s="23" t="s">
        <v>146</v>
      </c>
      <c r="BM107" s="23" t="s">
        <v>172</v>
      </c>
    </row>
    <row r="108" s="1" customFormat="1">
      <c r="B108" s="46"/>
      <c r="C108" s="74"/>
      <c r="D108" s="228" t="s">
        <v>148</v>
      </c>
      <c r="E108" s="74"/>
      <c r="F108" s="229" t="s">
        <v>168</v>
      </c>
      <c r="G108" s="74"/>
      <c r="H108" s="74"/>
      <c r="I108" s="187"/>
      <c r="J108" s="74"/>
      <c r="K108" s="74"/>
      <c r="L108" s="72"/>
      <c r="M108" s="230"/>
      <c r="N108" s="47"/>
      <c r="O108" s="47"/>
      <c r="P108" s="47"/>
      <c r="Q108" s="47"/>
      <c r="R108" s="47"/>
      <c r="S108" s="47"/>
      <c r="T108" s="95"/>
      <c r="AT108" s="23" t="s">
        <v>148</v>
      </c>
      <c r="AU108" s="23" t="s">
        <v>92</v>
      </c>
    </row>
    <row r="109" s="11" customFormat="1">
      <c r="B109" s="231"/>
      <c r="C109" s="232"/>
      <c r="D109" s="228" t="s">
        <v>150</v>
      </c>
      <c r="E109" s="233" t="s">
        <v>34</v>
      </c>
      <c r="F109" s="234" t="s">
        <v>151</v>
      </c>
      <c r="G109" s="232"/>
      <c r="H109" s="233" t="s">
        <v>34</v>
      </c>
      <c r="I109" s="235"/>
      <c r="J109" s="232"/>
      <c r="K109" s="232"/>
      <c r="L109" s="236"/>
      <c r="M109" s="237"/>
      <c r="N109" s="238"/>
      <c r="O109" s="238"/>
      <c r="P109" s="238"/>
      <c r="Q109" s="238"/>
      <c r="R109" s="238"/>
      <c r="S109" s="238"/>
      <c r="T109" s="239"/>
      <c r="AT109" s="240" t="s">
        <v>150</v>
      </c>
      <c r="AU109" s="240" t="s">
        <v>92</v>
      </c>
      <c r="AV109" s="11" t="s">
        <v>82</v>
      </c>
      <c r="AW109" s="11" t="s">
        <v>41</v>
      </c>
      <c r="AX109" s="11" t="s">
        <v>77</v>
      </c>
      <c r="AY109" s="240" t="s">
        <v>139</v>
      </c>
    </row>
    <row r="110" s="12" customFormat="1">
      <c r="B110" s="241"/>
      <c r="C110" s="242"/>
      <c r="D110" s="228" t="s">
        <v>150</v>
      </c>
      <c r="E110" s="243" t="s">
        <v>34</v>
      </c>
      <c r="F110" s="244" t="s">
        <v>164</v>
      </c>
      <c r="G110" s="242"/>
      <c r="H110" s="245">
        <v>2</v>
      </c>
      <c r="I110" s="246"/>
      <c r="J110" s="242"/>
      <c r="K110" s="242"/>
      <c r="L110" s="247"/>
      <c r="M110" s="248"/>
      <c r="N110" s="249"/>
      <c r="O110" s="249"/>
      <c r="P110" s="249"/>
      <c r="Q110" s="249"/>
      <c r="R110" s="249"/>
      <c r="S110" s="249"/>
      <c r="T110" s="250"/>
      <c r="AT110" s="251" t="s">
        <v>150</v>
      </c>
      <c r="AU110" s="251" t="s">
        <v>92</v>
      </c>
      <c r="AV110" s="12" t="s">
        <v>92</v>
      </c>
      <c r="AW110" s="12" t="s">
        <v>41</v>
      </c>
      <c r="AX110" s="12" t="s">
        <v>77</v>
      </c>
      <c r="AY110" s="251" t="s">
        <v>139</v>
      </c>
    </row>
    <row r="111" s="13" customFormat="1">
      <c r="B111" s="252"/>
      <c r="C111" s="253"/>
      <c r="D111" s="228" t="s">
        <v>150</v>
      </c>
      <c r="E111" s="254" t="s">
        <v>34</v>
      </c>
      <c r="F111" s="255" t="s">
        <v>154</v>
      </c>
      <c r="G111" s="253"/>
      <c r="H111" s="256">
        <v>2</v>
      </c>
      <c r="I111" s="257"/>
      <c r="J111" s="253"/>
      <c r="K111" s="253"/>
      <c r="L111" s="258"/>
      <c r="M111" s="259"/>
      <c r="N111" s="260"/>
      <c r="O111" s="260"/>
      <c r="P111" s="260"/>
      <c r="Q111" s="260"/>
      <c r="R111" s="260"/>
      <c r="S111" s="260"/>
      <c r="T111" s="261"/>
      <c r="AT111" s="262" t="s">
        <v>150</v>
      </c>
      <c r="AU111" s="262" t="s">
        <v>92</v>
      </c>
      <c r="AV111" s="13" t="s">
        <v>146</v>
      </c>
      <c r="AW111" s="13" t="s">
        <v>41</v>
      </c>
      <c r="AX111" s="13" t="s">
        <v>82</v>
      </c>
      <c r="AY111" s="262" t="s">
        <v>139</v>
      </c>
    </row>
    <row r="112" s="1" customFormat="1" ht="51" customHeight="1">
      <c r="B112" s="46"/>
      <c r="C112" s="216" t="s">
        <v>173</v>
      </c>
      <c r="D112" s="216" t="s">
        <v>141</v>
      </c>
      <c r="E112" s="217" t="s">
        <v>174</v>
      </c>
      <c r="F112" s="218" t="s">
        <v>175</v>
      </c>
      <c r="G112" s="219" t="s">
        <v>144</v>
      </c>
      <c r="H112" s="220">
        <v>19</v>
      </c>
      <c r="I112" s="221"/>
      <c r="J112" s="222">
        <f>ROUND(I112*H112,2)</f>
        <v>0</v>
      </c>
      <c r="K112" s="218" t="s">
        <v>145</v>
      </c>
      <c r="L112" s="72"/>
      <c r="M112" s="223" t="s">
        <v>34</v>
      </c>
      <c r="N112" s="224" t="s">
        <v>48</v>
      </c>
      <c r="O112" s="47"/>
      <c r="P112" s="225">
        <f>O112*H112</f>
        <v>0</v>
      </c>
      <c r="Q112" s="225">
        <v>0</v>
      </c>
      <c r="R112" s="225">
        <f>Q112*H112</f>
        <v>0</v>
      </c>
      <c r="S112" s="225">
        <v>0.26000000000000001</v>
      </c>
      <c r="T112" s="226">
        <f>S112*H112</f>
        <v>4.9400000000000004</v>
      </c>
      <c r="AR112" s="23" t="s">
        <v>146</v>
      </c>
      <c r="AT112" s="23" t="s">
        <v>141</v>
      </c>
      <c r="AU112" s="23" t="s">
        <v>92</v>
      </c>
      <c r="AY112" s="23" t="s">
        <v>139</v>
      </c>
      <c r="BE112" s="227">
        <f>IF(N112="základní",J112,0)</f>
        <v>0</v>
      </c>
      <c r="BF112" s="227">
        <f>IF(N112="snížená",J112,0)</f>
        <v>0</v>
      </c>
      <c r="BG112" s="227">
        <f>IF(N112="zákl. přenesená",J112,0)</f>
        <v>0</v>
      </c>
      <c r="BH112" s="227">
        <f>IF(N112="sníž. přenesená",J112,0)</f>
        <v>0</v>
      </c>
      <c r="BI112" s="227">
        <f>IF(N112="nulová",J112,0)</f>
        <v>0</v>
      </c>
      <c r="BJ112" s="23" t="s">
        <v>82</v>
      </c>
      <c r="BK112" s="227">
        <f>ROUND(I112*H112,2)</f>
        <v>0</v>
      </c>
      <c r="BL112" s="23" t="s">
        <v>146</v>
      </c>
      <c r="BM112" s="23" t="s">
        <v>176</v>
      </c>
    </row>
    <row r="113" s="1" customFormat="1">
      <c r="B113" s="46"/>
      <c r="C113" s="74"/>
      <c r="D113" s="228" t="s">
        <v>148</v>
      </c>
      <c r="E113" s="74"/>
      <c r="F113" s="229" t="s">
        <v>177</v>
      </c>
      <c r="G113" s="74"/>
      <c r="H113" s="74"/>
      <c r="I113" s="187"/>
      <c r="J113" s="74"/>
      <c r="K113" s="74"/>
      <c r="L113" s="72"/>
      <c r="M113" s="230"/>
      <c r="N113" s="47"/>
      <c r="O113" s="47"/>
      <c r="P113" s="47"/>
      <c r="Q113" s="47"/>
      <c r="R113" s="47"/>
      <c r="S113" s="47"/>
      <c r="T113" s="95"/>
      <c r="AT113" s="23" t="s">
        <v>148</v>
      </c>
      <c r="AU113" s="23" t="s">
        <v>92</v>
      </c>
    </row>
    <row r="114" s="11" customFormat="1">
      <c r="B114" s="231"/>
      <c r="C114" s="232"/>
      <c r="D114" s="228" t="s">
        <v>150</v>
      </c>
      <c r="E114" s="233" t="s">
        <v>34</v>
      </c>
      <c r="F114" s="234" t="s">
        <v>178</v>
      </c>
      <c r="G114" s="232"/>
      <c r="H114" s="233" t="s">
        <v>34</v>
      </c>
      <c r="I114" s="235"/>
      <c r="J114" s="232"/>
      <c r="K114" s="232"/>
      <c r="L114" s="236"/>
      <c r="M114" s="237"/>
      <c r="N114" s="238"/>
      <c r="O114" s="238"/>
      <c r="P114" s="238"/>
      <c r="Q114" s="238"/>
      <c r="R114" s="238"/>
      <c r="S114" s="238"/>
      <c r="T114" s="239"/>
      <c r="AT114" s="240" t="s">
        <v>150</v>
      </c>
      <c r="AU114" s="240" t="s">
        <v>92</v>
      </c>
      <c r="AV114" s="11" t="s">
        <v>82</v>
      </c>
      <c r="AW114" s="11" t="s">
        <v>41</v>
      </c>
      <c r="AX114" s="11" t="s">
        <v>77</v>
      </c>
      <c r="AY114" s="240" t="s">
        <v>139</v>
      </c>
    </row>
    <row r="115" s="12" customFormat="1">
      <c r="B115" s="241"/>
      <c r="C115" s="242"/>
      <c r="D115" s="228" t="s">
        <v>150</v>
      </c>
      <c r="E115" s="243" t="s">
        <v>34</v>
      </c>
      <c r="F115" s="244" t="s">
        <v>179</v>
      </c>
      <c r="G115" s="242"/>
      <c r="H115" s="245">
        <v>19</v>
      </c>
      <c r="I115" s="246"/>
      <c r="J115" s="242"/>
      <c r="K115" s="242"/>
      <c r="L115" s="247"/>
      <c r="M115" s="248"/>
      <c r="N115" s="249"/>
      <c r="O115" s="249"/>
      <c r="P115" s="249"/>
      <c r="Q115" s="249"/>
      <c r="R115" s="249"/>
      <c r="S115" s="249"/>
      <c r="T115" s="250"/>
      <c r="AT115" s="251" t="s">
        <v>150</v>
      </c>
      <c r="AU115" s="251" t="s">
        <v>92</v>
      </c>
      <c r="AV115" s="12" t="s">
        <v>92</v>
      </c>
      <c r="AW115" s="12" t="s">
        <v>41</v>
      </c>
      <c r="AX115" s="12" t="s">
        <v>77</v>
      </c>
      <c r="AY115" s="251" t="s">
        <v>139</v>
      </c>
    </row>
    <row r="116" s="13" customFormat="1">
      <c r="B116" s="252"/>
      <c r="C116" s="253"/>
      <c r="D116" s="228" t="s">
        <v>150</v>
      </c>
      <c r="E116" s="254" t="s">
        <v>34</v>
      </c>
      <c r="F116" s="255" t="s">
        <v>154</v>
      </c>
      <c r="G116" s="253"/>
      <c r="H116" s="256">
        <v>19</v>
      </c>
      <c r="I116" s="257"/>
      <c r="J116" s="253"/>
      <c r="K116" s="253"/>
      <c r="L116" s="258"/>
      <c r="M116" s="259"/>
      <c r="N116" s="260"/>
      <c r="O116" s="260"/>
      <c r="P116" s="260"/>
      <c r="Q116" s="260"/>
      <c r="R116" s="260"/>
      <c r="S116" s="260"/>
      <c r="T116" s="261"/>
      <c r="AT116" s="262" t="s">
        <v>150</v>
      </c>
      <c r="AU116" s="262" t="s">
        <v>92</v>
      </c>
      <c r="AV116" s="13" t="s">
        <v>146</v>
      </c>
      <c r="AW116" s="13" t="s">
        <v>41</v>
      </c>
      <c r="AX116" s="13" t="s">
        <v>82</v>
      </c>
      <c r="AY116" s="262" t="s">
        <v>139</v>
      </c>
    </row>
    <row r="117" s="1" customFormat="1" ht="51" customHeight="1">
      <c r="B117" s="46"/>
      <c r="C117" s="216" t="s">
        <v>180</v>
      </c>
      <c r="D117" s="216" t="s">
        <v>141</v>
      </c>
      <c r="E117" s="217" t="s">
        <v>181</v>
      </c>
      <c r="F117" s="218" t="s">
        <v>182</v>
      </c>
      <c r="G117" s="219" t="s">
        <v>144</v>
      </c>
      <c r="H117" s="220">
        <v>3.5</v>
      </c>
      <c r="I117" s="221"/>
      <c r="J117" s="222">
        <f>ROUND(I117*H117,2)</f>
        <v>0</v>
      </c>
      <c r="K117" s="218" t="s">
        <v>145</v>
      </c>
      <c r="L117" s="72"/>
      <c r="M117" s="223" t="s">
        <v>34</v>
      </c>
      <c r="N117" s="224" t="s">
        <v>48</v>
      </c>
      <c r="O117" s="47"/>
      <c r="P117" s="225">
        <f>O117*H117</f>
        <v>0</v>
      </c>
      <c r="Q117" s="225">
        <v>0</v>
      </c>
      <c r="R117" s="225">
        <f>Q117*H117</f>
        <v>0</v>
      </c>
      <c r="S117" s="225">
        <v>0.255</v>
      </c>
      <c r="T117" s="226">
        <f>S117*H117</f>
        <v>0.89250000000000007</v>
      </c>
      <c r="AR117" s="23" t="s">
        <v>146</v>
      </c>
      <c r="AT117" s="23" t="s">
        <v>141</v>
      </c>
      <c r="AU117" s="23" t="s">
        <v>92</v>
      </c>
      <c r="AY117" s="23" t="s">
        <v>139</v>
      </c>
      <c r="BE117" s="227">
        <f>IF(N117="základní",J117,0)</f>
        <v>0</v>
      </c>
      <c r="BF117" s="227">
        <f>IF(N117="snížená",J117,0)</f>
        <v>0</v>
      </c>
      <c r="BG117" s="227">
        <f>IF(N117="zákl. přenesená",J117,0)</f>
        <v>0</v>
      </c>
      <c r="BH117" s="227">
        <f>IF(N117="sníž. přenesená",J117,0)</f>
        <v>0</v>
      </c>
      <c r="BI117" s="227">
        <f>IF(N117="nulová",J117,0)</f>
        <v>0</v>
      </c>
      <c r="BJ117" s="23" t="s">
        <v>82</v>
      </c>
      <c r="BK117" s="227">
        <f>ROUND(I117*H117,2)</f>
        <v>0</v>
      </c>
      <c r="BL117" s="23" t="s">
        <v>146</v>
      </c>
      <c r="BM117" s="23" t="s">
        <v>183</v>
      </c>
    </row>
    <row r="118" s="1" customFormat="1">
      <c r="B118" s="46"/>
      <c r="C118" s="74"/>
      <c r="D118" s="228" t="s">
        <v>148</v>
      </c>
      <c r="E118" s="74"/>
      <c r="F118" s="229" t="s">
        <v>184</v>
      </c>
      <c r="G118" s="74"/>
      <c r="H118" s="74"/>
      <c r="I118" s="187"/>
      <c r="J118" s="74"/>
      <c r="K118" s="74"/>
      <c r="L118" s="72"/>
      <c r="M118" s="230"/>
      <c r="N118" s="47"/>
      <c r="O118" s="47"/>
      <c r="P118" s="47"/>
      <c r="Q118" s="47"/>
      <c r="R118" s="47"/>
      <c r="S118" s="47"/>
      <c r="T118" s="95"/>
      <c r="AT118" s="23" t="s">
        <v>148</v>
      </c>
      <c r="AU118" s="23" t="s">
        <v>92</v>
      </c>
    </row>
    <row r="119" s="11" customFormat="1">
      <c r="B119" s="231"/>
      <c r="C119" s="232"/>
      <c r="D119" s="228" t="s">
        <v>150</v>
      </c>
      <c r="E119" s="233" t="s">
        <v>34</v>
      </c>
      <c r="F119" s="234" t="s">
        <v>178</v>
      </c>
      <c r="G119" s="232"/>
      <c r="H119" s="233" t="s">
        <v>34</v>
      </c>
      <c r="I119" s="235"/>
      <c r="J119" s="232"/>
      <c r="K119" s="232"/>
      <c r="L119" s="236"/>
      <c r="M119" s="237"/>
      <c r="N119" s="238"/>
      <c r="O119" s="238"/>
      <c r="P119" s="238"/>
      <c r="Q119" s="238"/>
      <c r="R119" s="238"/>
      <c r="S119" s="238"/>
      <c r="T119" s="239"/>
      <c r="AT119" s="240" t="s">
        <v>150</v>
      </c>
      <c r="AU119" s="240" t="s">
        <v>92</v>
      </c>
      <c r="AV119" s="11" t="s">
        <v>82</v>
      </c>
      <c r="AW119" s="11" t="s">
        <v>41</v>
      </c>
      <c r="AX119" s="11" t="s">
        <v>77</v>
      </c>
      <c r="AY119" s="240" t="s">
        <v>139</v>
      </c>
    </row>
    <row r="120" s="12" customFormat="1">
      <c r="B120" s="241"/>
      <c r="C120" s="242"/>
      <c r="D120" s="228" t="s">
        <v>150</v>
      </c>
      <c r="E120" s="243" t="s">
        <v>34</v>
      </c>
      <c r="F120" s="244" t="s">
        <v>185</v>
      </c>
      <c r="G120" s="242"/>
      <c r="H120" s="245">
        <v>3.5</v>
      </c>
      <c r="I120" s="246"/>
      <c r="J120" s="242"/>
      <c r="K120" s="242"/>
      <c r="L120" s="247"/>
      <c r="M120" s="248"/>
      <c r="N120" s="249"/>
      <c r="O120" s="249"/>
      <c r="P120" s="249"/>
      <c r="Q120" s="249"/>
      <c r="R120" s="249"/>
      <c r="S120" s="249"/>
      <c r="T120" s="250"/>
      <c r="AT120" s="251" t="s">
        <v>150</v>
      </c>
      <c r="AU120" s="251" t="s">
        <v>92</v>
      </c>
      <c r="AV120" s="12" t="s">
        <v>92</v>
      </c>
      <c r="AW120" s="12" t="s">
        <v>41</v>
      </c>
      <c r="AX120" s="12" t="s">
        <v>77</v>
      </c>
      <c r="AY120" s="251" t="s">
        <v>139</v>
      </c>
    </row>
    <row r="121" s="13" customFormat="1">
      <c r="B121" s="252"/>
      <c r="C121" s="253"/>
      <c r="D121" s="228" t="s">
        <v>150</v>
      </c>
      <c r="E121" s="254" t="s">
        <v>34</v>
      </c>
      <c r="F121" s="255" t="s">
        <v>154</v>
      </c>
      <c r="G121" s="253"/>
      <c r="H121" s="256">
        <v>3.5</v>
      </c>
      <c r="I121" s="257"/>
      <c r="J121" s="253"/>
      <c r="K121" s="253"/>
      <c r="L121" s="258"/>
      <c r="M121" s="259"/>
      <c r="N121" s="260"/>
      <c r="O121" s="260"/>
      <c r="P121" s="260"/>
      <c r="Q121" s="260"/>
      <c r="R121" s="260"/>
      <c r="S121" s="260"/>
      <c r="T121" s="261"/>
      <c r="AT121" s="262" t="s">
        <v>150</v>
      </c>
      <c r="AU121" s="262" t="s">
        <v>92</v>
      </c>
      <c r="AV121" s="13" t="s">
        <v>146</v>
      </c>
      <c r="AW121" s="13" t="s">
        <v>41</v>
      </c>
      <c r="AX121" s="13" t="s">
        <v>82</v>
      </c>
      <c r="AY121" s="262" t="s">
        <v>139</v>
      </c>
    </row>
    <row r="122" s="1" customFormat="1" ht="51" customHeight="1">
      <c r="B122" s="46"/>
      <c r="C122" s="216" t="s">
        <v>186</v>
      </c>
      <c r="D122" s="216" t="s">
        <v>141</v>
      </c>
      <c r="E122" s="217" t="s">
        <v>187</v>
      </c>
      <c r="F122" s="218" t="s">
        <v>188</v>
      </c>
      <c r="G122" s="219" t="s">
        <v>144</v>
      </c>
      <c r="H122" s="220">
        <v>22.5</v>
      </c>
      <c r="I122" s="221"/>
      <c r="J122" s="222">
        <f>ROUND(I122*H122,2)</f>
        <v>0</v>
      </c>
      <c r="K122" s="218" t="s">
        <v>145</v>
      </c>
      <c r="L122" s="72"/>
      <c r="M122" s="223" t="s">
        <v>34</v>
      </c>
      <c r="N122" s="224" t="s">
        <v>48</v>
      </c>
      <c r="O122" s="47"/>
      <c r="P122" s="225">
        <f>O122*H122</f>
        <v>0</v>
      </c>
      <c r="Q122" s="225">
        <v>0</v>
      </c>
      <c r="R122" s="225">
        <f>Q122*H122</f>
        <v>0</v>
      </c>
      <c r="S122" s="225">
        <v>0.28999999999999998</v>
      </c>
      <c r="T122" s="226">
        <f>S122*H122</f>
        <v>6.5249999999999995</v>
      </c>
      <c r="AR122" s="23" t="s">
        <v>146</v>
      </c>
      <c r="AT122" s="23" t="s">
        <v>141</v>
      </c>
      <c r="AU122" s="23" t="s">
        <v>92</v>
      </c>
      <c r="AY122" s="23" t="s">
        <v>139</v>
      </c>
      <c r="BE122" s="227">
        <f>IF(N122="základní",J122,0)</f>
        <v>0</v>
      </c>
      <c r="BF122" s="227">
        <f>IF(N122="snížená",J122,0)</f>
        <v>0</v>
      </c>
      <c r="BG122" s="227">
        <f>IF(N122="zákl. přenesená",J122,0)</f>
        <v>0</v>
      </c>
      <c r="BH122" s="227">
        <f>IF(N122="sníž. přenesená",J122,0)</f>
        <v>0</v>
      </c>
      <c r="BI122" s="227">
        <f>IF(N122="nulová",J122,0)</f>
        <v>0</v>
      </c>
      <c r="BJ122" s="23" t="s">
        <v>82</v>
      </c>
      <c r="BK122" s="227">
        <f>ROUND(I122*H122,2)</f>
        <v>0</v>
      </c>
      <c r="BL122" s="23" t="s">
        <v>146</v>
      </c>
      <c r="BM122" s="23" t="s">
        <v>189</v>
      </c>
    </row>
    <row r="123" s="1" customFormat="1">
      <c r="B123" s="46"/>
      <c r="C123" s="74"/>
      <c r="D123" s="228" t="s">
        <v>148</v>
      </c>
      <c r="E123" s="74"/>
      <c r="F123" s="229" t="s">
        <v>190</v>
      </c>
      <c r="G123" s="74"/>
      <c r="H123" s="74"/>
      <c r="I123" s="187"/>
      <c r="J123" s="74"/>
      <c r="K123" s="74"/>
      <c r="L123" s="72"/>
      <c r="M123" s="230"/>
      <c r="N123" s="47"/>
      <c r="O123" s="47"/>
      <c r="P123" s="47"/>
      <c r="Q123" s="47"/>
      <c r="R123" s="47"/>
      <c r="S123" s="47"/>
      <c r="T123" s="95"/>
      <c r="AT123" s="23" t="s">
        <v>148</v>
      </c>
      <c r="AU123" s="23" t="s">
        <v>92</v>
      </c>
    </row>
    <row r="124" s="11" customFormat="1">
      <c r="B124" s="231"/>
      <c r="C124" s="232"/>
      <c r="D124" s="228" t="s">
        <v>150</v>
      </c>
      <c r="E124" s="233" t="s">
        <v>34</v>
      </c>
      <c r="F124" s="234" t="s">
        <v>178</v>
      </c>
      <c r="G124" s="232"/>
      <c r="H124" s="233" t="s">
        <v>34</v>
      </c>
      <c r="I124" s="235"/>
      <c r="J124" s="232"/>
      <c r="K124" s="232"/>
      <c r="L124" s="236"/>
      <c r="M124" s="237"/>
      <c r="N124" s="238"/>
      <c r="O124" s="238"/>
      <c r="P124" s="238"/>
      <c r="Q124" s="238"/>
      <c r="R124" s="238"/>
      <c r="S124" s="238"/>
      <c r="T124" s="239"/>
      <c r="AT124" s="240" t="s">
        <v>150</v>
      </c>
      <c r="AU124" s="240" t="s">
        <v>92</v>
      </c>
      <c r="AV124" s="11" t="s">
        <v>82</v>
      </c>
      <c r="AW124" s="11" t="s">
        <v>41</v>
      </c>
      <c r="AX124" s="11" t="s">
        <v>77</v>
      </c>
      <c r="AY124" s="240" t="s">
        <v>139</v>
      </c>
    </row>
    <row r="125" s="12" customFormat="1">
      <c r="B125" s="241"/>
      <c r="C125" s="242"/>
      <c r="D125" s="228" t="s">
        <v>150</v>
      </c>
      <c r="E125" s="243" t="s">
        <v>34</v>
      </c>
      <c r="F125" s="244" t="s">
        <v>191</v>
      </c>
      <c r="G125" s="242"/>
      <c r="H125" s="245">
        <v>22.5</v>
      </c>
      <c r="I125" s="246"/>
      <c r="J125" s="242"/>
      <c r="K125" s="242"/>
      <c r="L125" s="247"/>
      <c r="M125" s="248"/>
      <c r="N125" s="249"/>
      <c r="O125" s="249"/>
      <c r="P125" s="249"/>
      <c r="Q125" s="249"/>
      <c r="R125" s="249"/>
      <c r="S125" s="249"/>
      <c r="T125" s="250"/>
      <c r="AT125" s="251" t="s">
        <v>150</v>
      </c>
      <c r="AU125" s="251" t="s">
        <v>92</v>
      </c>
      <c r="AV125" s="12" t="s">
        <v>92</v>
      </c>
      <c r="AW125" s="12" t="s">
        <v>41</v>
      </c>
      <c r="AX125" s="12" t="s">
        <v>77</v>
      </c>
      <c r="AY125" s="251" t="s">
        <v>139</v>
      </c>
    </row>
    <row r="126" s="13" customFormat="1">
      <c r="B126" s="252"/>
      <c r="C126" s="253"/>
      <c r="D126" s="228" t="s">
        <v>150</v>
      </c>
      <c r="E126" s="254" t="s">
        <v>34</v>
      </c>
      <c r="F126" s="255" t="s">
        <v>154</v>
      </c>
      <c r="G126" s="253"/>
      <c r="H126" s="256">
        <v>22.5</v>
      </c>
      <c r="I126" s="257"/>
      <c r="J126" s="253"/>
      <c r="K126" s="253"/>
      <c r="L126" s="258"/>
      <c r="M126" s="259"/>
      <c r="N126" s="260"/>
      <c r="O126" s="260"/>
      <c r="P126" s="260"/>
      <c r="Q126" s="260"/>
      <c r="R126" s="260"/>
      <c r="S126" s="260"/>
      <c r="T126" s="261"/>
      <c r="AT126" s="262" t="s">
        <v>150</v>
      </c>
      <c r="AU126" s="262" t="s">
        <v>92</v>
      </c>
      <c r="AV126" s="13" t="s">
        <v>146</v>
      </c>
      <c r="AW126" s="13" t="s">
        <v>41</v>
      </c>
      <c r="AX126" s="13" t="s">
        <v>82</v>
      </c>
      <c r="AY126" s="262" t="s">
        <v>139</v>
      </c>
    </row>
    <row r="127" s="1" customFormat="1" ht="38.25" customHeight="1">
      <c r="B127" s="46"/>
      <c r="C127" s="216" t="s">
        <v>192</v>
      </c>
      <c r="D127" s="216" t="s">
        <v>141</v>
      </c>
      <c r="E127" s="217" t="s">
        <v>193</v>
      </c>
      <c r="F127" s="218" t="s">
        <v>194</v>
      </c>
      <c r="G127" s="219" t="s">
        <v>195</v>
      </c>
      <c r="H127" s="220">
        <v>106</v>
      </c>
      <c r="I127" s="221"/>
      <c r="J127" s="222">
        <f>ROUND(I127*H127,2)</f>
        <v>0</v>
      </c>
      <c r="K127" s="218" t="s">
        <v>145</v>
      </c>
      <c r="L127" s="72"/>
      <c r="M127" s="223" t="s">
        <v>34</v>
      </c>
      <c r="N127" s="224" t="s">
        <v>48</v>
      </c>
      <c r="O127" s="47"/>
      <c r="P127" s="225">
        <f>O127*H127</f>
        <v>0</v>
      </c>
      <c r="Q127" s="225">
        <v>0</v>
      </c>
      <c r="R127" s="225">
        <f>Q127*H127</f>
        <v>0</v>
      </c>
      <c r="S127" s="225">
        <v>0.20499999999999999</v>
      </c>
      <c r="T127" s="226">
        <f>S127*H127</f>
        <v>21.73</v>
      </c>
      <c r="AR127" s="23" t="s">
        <v>146</v>
      </c>
      <c r="AT127" s="23" t="s">
        <v>141</v>
      </c>
      <c r="AU127" s="23" t="s">
        <v>92</v>
      </c>
      <c r="AY127" s="23" t="s">
        <v>139</v>
      </c>
      <c r="BE127" s="227">
        <f>IF(N127="základní",J127,0)</f>
        <v>0</v>
      </c>
      <c r="BF127" s="227">
        <f>IF(N127="snížená",J127,0)</f>
        <v>0</v>
      </c>
      <c r="BG127" s="227">
        <f>IF(N127="zákl. přenesená",J127,0)</f>
        <v>0</v>
      </c>
      <c r="BH127" s="227">
        <f>IF(N127="sníž. přenesená",J127,0)</f>
        <v>0</v>
      </c>
      <c r="BI127" s="227">
        <f>IF(N127="nulová",J127,0)</f>
        <v>0</v>
      </c>
      <c r="BJ127" s="23" t="s">
        <v>82</v>
      </c>
      <c r="BK127" s="227">
        <f>ROUND(I127*H127,2)</f>
        <v>0</v>
      </c>
      <c r="BL127" s="23" t="s">
        <v>146</v>
      </c>
      <c r="BM127" s="23" t="s">
        <v>196</v>
      </c>
    </row>
    <row r="128" s="1" customFormat="1">
      <c r="B128" s="46"/>
      <c r="C128" s="74"/>
      <c r="D128" s="228" t="s">
        <v>148</v>
      </c>
      <c r="E128" s="74"/>
      <c r="F128" s="229" t="s">
        <v>197</v>
      </c>
      <c r="G128" s="74"/>
      <c r="H128" s="74"/>
      <c r="I128" s="187"/>
      <c r="J128" s="74"/>
      <c r="K128" s="74"/>
      <c r="L128" s="72"/>
      <c r="M128" s="230"/>
      <c r="N128" s="47"/>
      <c r="O128" s="47"/>
      <c r="P128" s="47"/>
      <c r="Q128" s="47"/>
      <c r="R128" s="47"/>
      <c r="S128" s="47"/>
      <c r="T128" s="95"/>
      <c r="AT128" s="23" t="s">
        <v>148</v>
      </c>
      <c r="AU128" s="23" t="s">
        <v>92</v>
      </c>
    </row>
    <row r="129" s="11" customFormat="1">
      <c r="B129" s="231"/>
      <c r="C129" s="232"/>
      <c r="D129" s="228" t="s">
        <v>150</v>
      </c>
      <c r="E129" s="233" t="s">
        <v>34</v>
      </c>
      <c r="F129" s="234" t="s">
        <v>178</v>
      </c>
      <c r="G129" s="232"/>
      <c r="H129" s="233" t="s">
        <v>34</v>
      </c>
      <c r="I129" s="235"/>
      <c r="J129" s="232"/>
      <c r="K129" s="232"/>
      <c r="L129" s="236"/>
      <c r="M129" s="237"/>
      <c r="N129" s="238"/>
      <c r="O129" s="238"/>
      <c r="P129" s="238"/>
      <c r="Q129" s="238"/>
      <c r="R129" s="238"/>
      <c r="S129" s="238"/>
      <c r="T129" s="239"/>
      <c r="AT129" s="240" t="s">
        <v>150</v>
      </c>
      <c r="AU129" s="240" t="s">
        <v>92</v>
      </c>
      <c r="AV129" s="11" t="s">
        <v>82</v>
      </c>
      <c r="AW129" s="11" t="s">
        <v>41</v>
      </c>
      <c r="AX129" s="11" t="s">
        <v>77</v>
      </c>
      <c r="AY129" s="240" t="s">
        <v>139</v>
      </c>
    </row>
    <row r="130" s="12" customFormat="1">
      <c r="B130" s="241"/>
      <c r="C130" s="242"/>
      <c r="D130" s="228" t="s">
        <v>150</v>
      </c>
      <c r="E130" s="243" t="s">
        <v>34</v>
      </c>
      <c r="F130" s="244" t="s">
        <v>198</v>
      </c>
      <c r="G130" s="242"/>
      <c r="H130" s="245">
        <v>106</v>
      </c>
      <c r="I130" s="246"/>
      <c r="J130" s="242"/>
      <c r="K130" s="242"/>
      <c r="L130" s="247"/>
      <c r="M130" s="248"/>
      <c r="N130" s="249"/>
      <c r="O130" s="249"/>
      <c r="P130" s="249"/>
      <c r="Q130" s="249"/>
      <c r="R130" s="249"/>
      <c r="S130" s="249"/>
      <c r="T130" s="250"/>
      <c r="AT130" s="251" t="s">
        <v>150</v>
      </c>
      <c r="AU130" s="251" t="s">
        <v>92</v>
      </c>
      <c r="AV130" s="12" t="s">
        <v>92</v>
      </c>
      <c r="AW130" s="12" t="s">
        <v>41</v>
      </c>
      <c r="AX130" s="12" t="s">
        <v>77</v>
      </c>
      <c r="AY130" s="251" t="s">
        <v>139</v>
      </c>
    </row>
    <row r="131" s="13" customFormat="1">
      <c r="B131" s="252"/>
      <c r="C131" s="253"/>
      <c r="D131" s="228" t="s">
        <v>150</v>
      </c>
      <c r="E131" s="254" t="s">
        <v>34</v>
      </c>
      <c r="F131" s="255" t="s">
        <v>154</v>
      </c>
      <c r="G131" s="253"/>
      <c r="H131" s="256">
        <v>106</v>
      </c>
      <c r="I131" s="257"/>
      <c r="J131" s="253"/>
      <c r="K131" s="253"/>
      <c r="L131" s="258"/>
      <c r="M131" s="259"/>
      <c r="N131" s="260"/>
      <c r="O131" s="260"/>
      <c r="P131" s="260"/>
      <c r="Q131" s="260"/>
      <c r="R131" s="260"/>
      <c r="S131" s="260"/>
      <c r="T131" s="261"/>
      <c r="AT131" s="262" t="s">
        <v>150</v>
      </c>
      <c r="AU131" s="262" t="s">
        <v>92</v>
      </c>
      <c r="AV131" s="13" t="s">
        <v>146</v>
      </c>
      <c r="AW131" s="13" t="s">
        <v>41</v>
      </c>
      <c r="AX131" s="13" t="s">
        <v>82</v>
      </c>
      <c r="AY131" s="262" t="s">
        <v>139</v>
      </c>
    </row>
    <row r="132" s="1" customFormat="1" ht="38.25" customHeight="1">
      <c r="B132" s="46"/>
      <c r="C132" s="216" t="s">
        <v>199</v>
      </c>
      <c r="D132" s="216" t="s">
        <v>141</v>
      </c>
      <c r="E132" s="217" t="s">
        <v>200</v>
      </c>
      <c r="F132" s="218" t="s">
        <v>201</v>
      </c>
      <c r="G132" s="219" t="s">
        <v>202</v>
      </c>
      <c r="H132" s="220">
        <v>120.054</v>
      </c>
      <c r="I132" s="221"/>
      <c r="J132" s="222">
        <f>ROUND(I132*H132,2)</f>
        <v>0</v>
      </c>
      <c r="K132" s="218" t="s">
        <v>145</v>
      </c>
      <c r="L132" s="72"/>
      <c r="M132" s="223" t="s">
        <v>34</v>
      </c>
      <c r="N132" s="224" t="s">
        <v>48</v>
      </c>
      <c r="O132" s="47"/>
      <c r="P132" s="225">
        <f>O132*H132</f>
        <v>0</v>
      </c>
      <c r="Q132" s="225">
        <v>0</v>
      </c>
      <c r="R132" s="225">
        <f>Q132*H132</f>
        <v>0</v>
      </c>
      <c r="S132" s="225">
        <v>0</v>
      </c>
      <c r="T132" s="226">
        <f>S132*H132</f>
        <v>0</v>
      </c>
      <c r="AR132" s="23" t="s">
        <v>146</v>
      </c>
      <c r="AT132" s="23" t="s">
        <v>141</v>
      </c>
      <c r="AU132" s="23" t="s">
        <v>92</v>
      </c>
      <c r="AY132" s="23" t="s">
        <v>139</v>
      </c>
      <c r="BE132" s="227">
        <f>IF(N132="základní",J132,0)</f>
        <v>0</v>
      </c>
      <c r="BF132" s="227">
        <f>IF(N132="snížená",J132,0)</f>
        <v>0</v>
      </c>
      <c r="BG132" s="227">
        <f>IF(N132="zákl. přenesená",J132,0)</f>
        <v>0</v>
      </c>
      <c r="BH132" s="227">
        <f>IF(N132="sníž. přenesená",J132,0)</f>
        <v>0</v>
      </c>
      <c r="BI132" s="227">
        <f>IF(N132="nulová",J132,0)</f>
        <v>0</v>
      </c>
      <c r="BJ132" s="23" t="s">
        <v>82</v>
      </c>
      <c r="BK132" s="227">
        <f>ROUND(I132*H132,2)</f>
        <v>0</v>
      </c>
      <c r="BL132" s="23" t="s">
        <v>146</v>
      </c>
      <c r="BM132" s="23" t="s">
        <v>203</v>
      </c>
    </row>
    <row r="133" s="1" customFormat="1">
      <c r="B133" s="46"/>
      <c r="C133" s="74"/>
      <c r="D133" s="228" t="s">
        <v>148</v>
      </c>
      <c r="E133" s="74"/>
      <c r="F133" s="229" t="s">
        <v>204</v>
      </c>
      <c r="G133" s="74"/>
      <c r="H133" s="74"/>
      <c r="I133" s="187"/>
      <c r="J133" s="74"/>
      <c r="K133" s="74"/>
      <c r="L133" s="72"/>
      <c r="M133" s="230"/>
      <c r="N133" s="47"/>
      <c r="O133" s="47"/>
      <c r="P133" s="47"/>
      <c r="Q133" s="47"/>
      <c r="R133" s="47"/>
      <c r="S133" s="47"/>
      <c r="T133" s="95"/>
      <c r="AT133" s="23" t="s">
        <v>148</v>
      </c>
      <c r="AU133" s="23" t="s">
        <v>92</v>
      </c>
    </row>
    <row r="134" s="11" customFormat="1">
      <c r="B134" s="231"/>
      <c r="C134" s="232"/>
      <c r="D134" s="228" t="s">
        <v>150</v>
      </c>
      <c r="E134" s="233" t="s">
        <v>34</v>
      </c>
      <c r="F134" s="234" t="s">
        <v>205</v>
      </c>
      <c r="G134" s="232"/>
      <c r="H134" s="233" t="s">
        <v>34</v>
      </c>
      <c r="I134" s="235"/>
      <c r="J134" s="232"/>
      <c r="K134" s="232"/>
      <c r="L134" s="236"/>
      <c r="M134" s="237"/>
      <c r="N134" s="238"/>
      <c r="O134" s="238"/>
      <c r="P134" s="238"/>
      <c r="Q134" s="238"/>
      <c r="R134" s="238"/>
      <c r="S134" s="238"/>
      <c r="T134" s="239"/>
      <c r="AT134" s="240" t="s">
        <v>150</v>
      </c>
      <c r="AU134" s="240" t="s">
        <v>92</v>
      </c>
      <c r="AV134" s="11" t="s">
        <v>82</v>
      </c>
      <c r="AW134" s="11" t="s">
        <v>41</v>
      </c>
      <c r="AX134" s="11" t="s">
        <v>77</v>
      </c>
      <c r="AY134" s="240" t="s">
        <v>139</v>
      </c>
    </row>
    <row r="135" s="12" customFormat="1">
      <c r="B135" s="241"/>
      <c r="C135" s="242"/>
      <c r="D135" s="228" t="s">
        <v>150</v>
      </c>
      <c r="E135" s="243" t="s">
        <v>34</v>
      </c>
      <c r="F135" s="244" t="s">
        <v>206</v>
      </c>
      <c r="G135" s="242"/>
      <c r="H135" s="245">
        <v>58.344000000000001</v>
      </c>
      <c r="I135" s="246"/>
      <c r="J135" s="242"/>
      <c r="K135" s="242"/>
      <c r="L135" s="247"/>
      <c r="M135" s="248"/>
      <c r="N135" s="249"/>
      <c r="O135" s="249"/>
      <c r="P135" s="249"/>
      <c r="Q135" s="249"/>
      <c r="R135" s="249"/>
      <c r="S135" s="249"/>
      <c r="T135" s="250"/>
      <c r="AT135" s="251" t="s">
        <v>150</v>
      </c>
      <c r="AU135" s="251" t="s">
        <v>92</v>
      </c>
      <c r="AV135" s="12" t="s">
        <v>92</v>
      </c>
      <c r="AW135" s="12" t="s">
        <v>41</v>
      </c>
      <c r="AX135" s="12" t="s">
        <v>77</v>
      </c>
      <c r="AY135" s="251" t="s">
        <v>139</v>
      </c>
    </row>
    <row r="136" s="11" customFormat="1">
      <c r="B136" s="231"/>
      <c r="C136" s="232"/>
      <c r="D136" s="228" t="s">
        <v>150</v>
      </c>
      <c r="E136" s="233" t="s">
        <v>34</v>
      </c>
      <c r="F136" s="234" t="s">
        <v>207</v>
      </c>
      <c r="G136" s="232"/>
      <c r="H136" s="233" t="s">
        <v>34</v>
      </c>
      <c r="I136" s="235"/>
      <c r="J136" s="232"/>
      <c r="K136" s="232"/>
      <c r="L136" s="236"/>
      <c r="M136" s="237"/>
      <c r="N136" s="238"/>
      <c r="O136" s="238"/>
      <c r="P136" s="238"/>
      <c r="Q136" s="238"/>
      <c r="R136" s="238"/>
      <c r="S136" s="238"/>
      <c r="T136" s="239"/>
      <c r="AT136" s="240" t="s">
        <v>150</v>
      </c>
      <c r="AU136" s="240" t="s">
        <v>92</v>
      </c>
      <c r="AV136" s="11" t="s">
        <v>82</v>
      </c>
      <c r="AW136" s="11" t="s">
        <v>41</v>
      </c>
      <c r="AX136" s="11" t="s">
        <v>77</v>
      </c>
      <c r="AY136" s="240" t="s">
        <v>139</v>
      </c>
    </row>
    <row r="137" s="12" customFormat="1">
      <c r="B137" s="241"/>
      <c r="C137" s="242"/>
      <c r="D137" s="228" t="s">
        <v>150</v>
      </c>
      <c r="E137" s="243" t="s">
        <v>34</v>
      </c>
      <c r="F137" s="244" t="s">
        <v>208</v>
      </c>
      <c r="G137" s="242"/>
      <c r="H137" s="245">
        <v>61.710000000000001</v>
      </c>
      <c r="I137" s="246"/>
      <c r="J137" s="242"/>
      <c r="K137" s="242"/>
      <c r="L137" s="247"/>
      <c r="M137" s="248"/>
      <c r="N137" s="249"/>
      <c r="O137" s="249"/>
      <c r="P137" s="249"/>
      <c r="Q137" s="249"/>
      <c r="R137" s="249"/>
      <c r="S137" s="249"/>
      <c r="T137" s="250"/>
      <c r="AT137" s="251" t="s">
        <v>150</v>
      </c>
      <c r="AU137" s="251" t="s">
        <v>92</v>
      </c>
      <c r="AV137" s="12" t="s">
        <v>92</v>
      </c>
      <c r="AW137" s="12" t="s">
        <v>41</v>
      </c>
      <c r="AX137" s="12" t="s">
        <v>77</v>
      </c>
      <c r="AY137" s="251" t="s">
        <v>139</v>
      </c>
    </row>
    <row r="138" s="13" customFormat="1">
      <c r="B138" s="252"/>
      <c r="C138" s="253"/>
      <c r="D138" s="228" t="s">
        <v>150</v>
      </c>
      <c r="E138" s="254" t="s">
        <v>89</v>
      </c>
      <c r="F138" s="255" t="s">
        <v>154</v>
      </c>
      <c r="G138" s="253"/>
      <c r="H138" s="256">
        <v>120.054</v>
      </c>
      <c r="I138" s="257"/>
      <c r="J138" s="253"/>
      <c r="K138" s="253"/>
      <c r="L138" s="258"/>
      <c r="M138" s="259"/>
      <c r="N138" s="260"/>
      <c r="O138" s="260"/>
      <c r="P138" s="260"/>
      <c r="Q138" s="260"/>
      <c r="R138" s="260"/>
      <c r="S138" s="260"/>
      <c r="T138" s="261"/>
      <c r="AT138" s="262" t="s">
        <v>150</v>
      </c>
      <c r="AU138" s="262" t="s">
        <v>92</v>
      </c>
      <c r="AV138" s="13" t="s">
        <v>146</v>
      </c>
      <c r="AW138" s="13" t="s">
        <v>41</v>
      </c>
      <c r="AX138" s="13" t="s">
        <v>82</v>
      </c>
      <c r="AY138" s="262" t="s">
        <v>139</v>
      </c>
    </row>
    <row r="139" s="1" customFormat="1" ht="38.25" customHeight="1">
      <c r="B139" s="46"/>
      <c r="C139" s="216" t="s">
        <v>209</v>
      </c>
      <c r="D139" s="216" t="s">
        <v>141</v>
      </c>
      <c r="E139" s="217" t="s">
        <v>210</v>
      </c>
      <c r="F139" s="218" t="s">
        <v>211</v>
      </c>
      <c r="G139" s="219" t="s">
        <v>157</v>
      </c>
      <c r="H139" s="220">
        <v>30</v>
      </c>
      <c r="I139" s="221"/>
      <c r="J139" s="222">
        <f>ROUND(I139*H139,2)</f>
        <v>0</v>
      </c>
      <c r="K139" s="218" t="s">
        <v>145</v>
      </c>
      <c r="L139" s="72"/>
      <c r="M139" s="223" t="s">
        <v>34</v>
      </c>
      <c r="N139" s="224" t="s">
        <v>48</v>
      </c>
      <c r="O139" s="47"/>
      <c r="P139" s="225">
        <f>O139*H139</f>
        <v>0</v>
      </c>
      <c r="Q139" s="225">
        <v>0</v>
      </c>
      <c r="R139" s="225">
        <f>Q139*H139</f>
        <v>0</v>
      </c>
      <c r="S139" s="225">
        <v>0</v>
      </c>
      <c r="T139" s="226">
        <f>S139*H139</f>
        <v>0</v>
      </c>
      <c r="AR139" s="23" t="s">
        <v>146</v>
      </c>
      <c r="AT139" s="23" t="s">
        <v>141</v>
      </c>
      <c r="AU139" s="23" t="s">
        <v>92</v>
      </c>
      <c r="AY139" s="23" t="s">
        <v>139</v>
      </c>
      <c r="BE139" s="227">
        <f>IF(N139="základní",J139,0)</f>
        <v>0</v>
      </c>
      <c r="BF139" s="227">
        <f>IF(N139="snížená",J139,0)</f>
        <v>0</v>
      </c>
      <c r="BG139" s="227">
        <f>IF(N139="zákl. přenesená",J139,0)</f>
        <v>0</v>
      </c>
      <c r="BH139" s="227">
        <f>IF(N139="sníž. přenesená",J139,0)</f>
        <v>0</v>
      </c>
      <c r="BI139" s="227">
        <f>IF(N139="nulová",J139,0)</f>
        <v>0</v>
      </c>
      <c r="BJ139" s="23" t="s">
        <v>82</v>
      </c>
      <c r="BK139" s="227">
        <f>ROUND(I139*H139,2)</f>
        <v>0</v>
      </c>
      <c r="BL139" s="23" t="s">
        <v>146</v>
      </c>
      <c r="BM139" s="23" t="s">
        <v>212</v>
      </c>
    </row>
    <row r="140" s="1" customFormat="1">
      <c r="B140" s="46"/>
      <c r="C140" s="74"/>
      <c r="D140" s="228" t="s">
        <v>148</v>
      </c>
      <c r="E140" s="74"/>
      <c r="F140" s="229" t="s">
        <v>213</v>
      </c>
      <c r="G140" s="74"/>
      <c r="H140" s="74"/>
      <c r="I140" s="187"/>
      <c r="J140" s="74"/>
      <c r="K140" s="74"/>
      <c r="L140" s="72"/>
      <c r="M140" s="230"/>
      <c r="N140" s="47"/>
      <c r="O140" s="47"/>
      <c r="P140" s="47"/>
      <c r="Q140" s="47"/>
      <c r="R140" s="47"/>
      <c r="S140" s="47"/>
      <c r="T140" s="95"/>
      <c r="AT140" s="23" t="s">
        <v>148</v>
      </c>
      <c r="AU140" s="23" t="s">
        <v>92</v>
      </c>
    </row>
    <row r="141" s="11" customFormat="1">
      <c r="B141" s="231"/>
      <c r="C141" s="232"/>
      <c r="D141" s="228" t="s">
        <v>150</v>
      </c>
      <c r="E141" s="233" t="s">
        <v>34</v>
      </c>
      <c r="F141" s="234" t="s">
        <v>151</v>
      </c>
      <c r="G141" s="232"/>
      <c r="H141" s="233" t="s">
        <v>34</v>
      </c>
      <c r="I141" s="235"/>
      <c r="J141" s="232"/>
      <c r="K141" s="232"/>
      <c r="L141" s="236"/>
      <c r="M141" s="237"/>
      <c r="N141" s="238"/>
      <c r="O141" s="238"/>
      <c r="P141" s="238"/>
      <c r="Q141" s="238"/>
      <c r="R141" s="238"/>
      <c r="S141" s="238"/>
      <c r="T141" s="239"/>
      <c r="AT141" s="240" t="s">
        <v>150</v>
      </c>
      <c r="AU141" s="240" t="s">
        <v>92</v>
      </c>
      <c r="AV141" s="11" t="s">
        <v>82</v>
      </c>
      <c r="AW141" s="11" t="s">
        <v>41</v>
      </c>
      <c r="AX141" s="11" t="s">
        <v>77</v>
      </c>
      <c r="AY141" s="240" t="s">
        <v>139</v>
      </c>
    </row>
    <row r="142" s="12" customFormat="1">
      <c r="B142" s="241"/>
      <c r="C142" s="242"/>
      <c r="D142" s="228" t="s">
        <v>150</v>
      </c>
      <c r="E142" s="243" t="s">
        <v>34</v>
      </c>
      <c r="F142" s="244" t="s">
        <v>214</v>
      </c>
      <c r="G142" s="242"/>
      <c r="H142" s="245">
        <v>30</v>
      </c>
      <c r="I142" s="246"/>
      <c r="J142" s="242"/>
      <c r="K142" s="242"/>
      <c r="L142" s="247"/>
      <c r="M142" s="248"/>
      <c r="N142" s="249"/>
      <c r="O142" s="249"/>
      <c r="P142" s="249"/>
      <c r="Q142" s="249"/>
      <c r="R142" s="249"/>
      <c r="S142" s="249"/>
      <c r="T142" s="250"/>
      <c r="AT142" s="251" t="s">
        <v>150</v>
      </c>
      <c r="AU142" s="251" t="s">
        <v>92</v>
      </c>
      <c r="AV142" s="12" t="s">
        <v>92</v>
      </c>
      <c r="AW142" s="12" t="s">
        <v>41</v>
      </c>
      <c r="AX142" s="12" t="s">
        <v>77</v>
      </c>
      <c r="AY142" s="251" t="s">
        <v>139</v>
      </c>
    </row>
    <row r="143" s="13" customFormat="1">
      <c r="B143" s="252"/>
      <c r="C143" s="253"/>
      <c r="D143" s="228" t="s">
        <v>150</v>
      </c>
      <c r="E143" s="254" t="s">
        <v>34</v>
      </c>
      <c r="F143" s="255" t="s">
        <v>154</v>
      </c>
      <c r="G143" s="253"/>
      <c r="H143" s="256">
        <v>30</v>
      </c>
      <c r="I143" s="257"/>
      <c r="J143" s="253"/>
      <c r="K143" s="253"/>
      <c r="L143" s="258"/>
      <c r="M143" s="259"/>
      <c r="N143" s="260"/>
      <c r="O143" s="260"/>
      <c r="P143" s="260"/>
      <c r="Q143" s="260"/>
      <c r="R143" s="260"/>
      <c r="S143" s="260"/>
      <c r="T143" s="261"/>
      <c r="AT143" s="262" t="s">
        <v>150</v>
      </c>
      <c r="AU143" s="262" t="s">
        <v>92</v>
      </c>
      <c r="AV143" s="13" t="s">
        <v>146</v>
      </c>
      <c r="AW143" s="13" t="s">
        <v>41</v>
      </c>
      <c r="AX143" s="13" t="s">
        <v>82</v>
      </c>
      <c r="AY143" s="262" t="s">
        <v>139</v>
      </c>
    </row>
    <row r="144" s="1" customFormat="1" ht="38.25" customHeight="1">
      <c r="B144" s="46"/>
      <c r="C144" s="216" t="s">
        <v>215</v>
      </c>
      <c r="D144" s="216" t="s">
        <v>141</v>
      </c>
      <c r="E144" s="217" t="s">
        <v>216</v>
      </c>
      <c r="F144" s="218" t="s">
        <v>217</v>
      </c>
      <c r="G144" s="219" t="s">
        <v>157</v>
      </c>
      <c r="H144" s="220">
        <v>30</v>
      </c>
      <c r="I144" s="221"/>
      <c r="J144" s="222">
        <f>ROUND(I144*H144,2)</f>
        <v>0</v>
      </c>
      <c r="K144" s="218" t="s">
        <v>145</v>
      </c>
      <c r="L144" s="72"/>
      <c r="M144" s="223" t="s">
        <v>34</v>
      </c>
      <c r="N144" s="224" t="s">
        <v>48</v>
      </c>
      <c r="O144" s="47"/>
      <c r="P144" s="225">
        <f>O144*H144</f>
        <v>0</v>
      </c>
      <c r="Q144" s="225">
        <v>0</v>
      </c>
      <c r="R144" s="225">
        <f>Q144*H144</f>
        <v>0</v>
      </c>
      <c r="S144" s="225">
        <v>0</v>
      </c>
      <c r="T144" s="226">
        <f>S144*H144</f>
        <v>0</v>
      </c>
      <c r="AR144" s="23" t="s">
        <v>146</v>
      </c>
      <c r="AT144" s="23" t="s">
        <v>141</v>
      </c>
      <c r="AU144" s="23" t="s">
        <v>92</v>
      </c>
      <c r="AY144" s="23" t="s">
        <v>139</v>
      </c>
      <c r="BE144" s="227">
        <f>IF(N144="základní",J144,0)</f>
        <v>0</v>
      </c>
      <c r="BF144" s="227">
        <f>IF(N144="snížená",J144,0)</f>
        <v>0</v>
      </c>
      <c r="BG144" s="227">
        <f>IF(N144="zákl. přenesená",J144,0)</f>
        <v>0</v>
      </c>
      <c r="BH144" s="227">
        <f>IF(N144="sníž. přenesená",J144,0)</f>
        <v>0</v>
      </c>
      <c r="BI144" s="227">
        <f>IF(N144="nulová",J144,0)</f>
        <v>0</v>
      </c>
      <c r="BJ144" s="23" t="s">
        <v>82</v>
      </c>
      <c r="BK144" s="227">
        <f>ROUND(I144*H144,2)</f>
        <v>0</v>
      </c>
      <c r="BL144" s="23" t="s">
        <v>146</v>
      </c>
      <c r="BM144" s="23" t="s">
        <v>218</v>
      </c>
    </row>
    <row r="145" s="1" customFormat="1">
      <c r="B145" s="46"/>
      <c r="C145" s="74"/>
      <c r="D145" s="228" t="s">
        <v>148</v>
      </c>
      <c r="E145" s="74"/>
      <c r="F145" s="229" t="s">
        <v>213</v>
      </c>
      <c r="G145" s="74"/>
      <c r="H145" s="74"/>
      <c r="I145" s="187"/>
      <c r="J145" s="74"/>
      <c r="K145" s="74"/>
      <c r="L145" s="72"/>
      <c r="M145" s="230"/>
      <c r="N145" s="47"/>
      <c r="O145" s="47"/>
      <c r="P145" s="47"/>
      <c r="Q145" s="47"/>
      <c r="R145" s="47"/>
      <c r="S145" s="47"/>
      <c r="T145" s="95"/>
      <c r="AT145" s="23" t="s">
        <v>148</v>
      </c>
      <c r="AU145" s="23" t="s">
        <v>92</v>
      </c>
    </row>
    <row r="146" s="11" customFormat="1">
      <c r="B146" s="231"/>
      <c r="C146" s="232"/>
      <c r="D146" s="228" t="s">
        <v>150</v>
      </c>
      <c r="E146" s="233" t="s">
        <v>34</v>
      </c>
      <c r="F146" s="234" t="s">
        <v>151</v>
      </c>
      <c r="G146" s="232"/>
      <c r="H146" s="233" t="s">
        <v>34</v>
      </c>
      <c r="I146" s="235"/>
      <c r="J146" s="232"/>
      <c r="K146" s="232"/>
      <c r="L146" s="236"/>
      <c r="M146" s="237"/>
      <c r="N146" s="238"/>
      <c r="O146" s="238"/>
      <c r="P146" s="238"/>
      <c r="Q146" s="238"/>
      <c r="R146" s="238"/>
      <c r="S146" s="238"/>
      <c r="T146" s="239"/>
      <c r="AT146" s="240" t="s">
        <v>150</v>
      </c>
      <c r="AU146" s="240" t="s">
        <v>92</v>
      </c>
      <c r="AV146" s="11" t="s">
        <v>82</v>
      </c>
      <c r="AW146" s="11" t="s">
        <v>41</v>
      </c>
      <c r="AX146" s="11" t="s">
        <v>77</v>
      </c>
      <c r="AY146" s="240" t="s">
        <v>139</v>
      </c>
    </row>
    <row r="147" s="12" customFormat="1">
      <c r="B147" s="241"/>
      <c r="C147" s="242"/>
      <c r="D147" s="228" t="s">
        <v>150</v>
      </c>
      <c r="E147" s="243" t="s">
        <v>34</v>
      </c>
      <c r="F147" s="244" t="s">
        <v>214</v>
      </c>
      <c r="G147" s="242"/>
      <c r="H147" s="245">
        <v>30</v>
      </c>
      <c r="I147" s="246"/>
      <c r="J147" s="242"/>
      <c r="K147" s="242"/>
      <c r="L147" s="247"/>
      <c r="M147" s="248"/>
      <c r="N147" s="249"/>
      <c r="O147" s="249"/>
      <c r="P147" s="249"/>
      <c r="Q147" s="249"/>
      <c r="R147" s="249"/>
      <c r="S147" s="249"/>
      <c r="T147" s="250"/>
      <c r="AT147" s="251" t="s">
        <v>150</v>
      </c>
      <c r="AU147" s="251" t="s">
        <v>92</v>
      </c>
      <c r="AV147" s="12" t="s">
        <v>92</v>
      </c>
      <c r="AW147" s="12" t="s">
        <v>41</v>
      </c>
      <c r="AX147" s="12" t="s">
        <v>77</v>
      </c>
      <c r="AY147" s="251" t="s">
        <v>139</v>
      </c>
    </row>
    <row r="148" s="13" customFormat="1">
      <c r="B148" s="252"/>
      <c r="C148" s="253"/>
      <c r="D148" s="228" t="s">
        <v>150</v>
      </c>
      <c r="E148" s="254" t="s">
        <v>34</v>
      </c>
      <c r="F148" s="255" t="s">
        <v>154</v>
      </c>
      <c r="G148" s="253"/>
      <c r="H148" s="256">
        <v>30</v>
      </c>
      <c r="I148" s="257"/>
      <c r="J148" s="253"/>
      <c r="K148" s="253"/>
      <c r="L148" s="258"/>
      <c r="M148" s="259"/>
      <c r="N148" s="260"/>
      <c r="O148" s="260"/>
      <c r="P148" s="260"/>
      <c r="Q148" s="260"/>
      <c r="R148" s="260"/>
      <c r="S148" s="260"/>
      <c r="T148" s="261"/>
      <c r="AT148" s="262" t="s">
        <v>150</v>
      </c>
      <c r="AU148" s="262" t="s">
        <v>92</v>
      </c>
      <c r="AV148" s="13" t="s">
        <v>146</v>
      </c>
      <c r="AW148" s="13" t="s">
        <v>41</v>
      </c>
      <c r="AX148" s="13" t="s">
        <v>82</v>
      </c>
      <c r="AY148" s="262" t="s">
        <v>139</v>
      </c>
    </row>
    <row r="149" s="1" customFormat="1" ht="38.25" customHeight="1">
      <c r="B149" s="46"/>
      <c r="C149" s="216" t="s">
        <v>219</v>
      </c>
      <c r="D149" s="216" t="s">
        <v>141</v>
      </c>
      <c r="E149" s="217" t="s">
        <v>220</v>
      </c>
      <c r="F149" s="218" t="s">
        <v>221</v>
      </c>
      <c r="G149" s="219" t="s">
        <v>157</v>
      </c>
      <c r="H149" s="220">
        <v>2</v>
      </c>
      <c r="I149" s="221"/>
      <c r="J149" s="222">
        <f>ROUND(I149*H149,2)</f>
        <v>0</v>
      </c>
      <c r="K149" s="218" t="s">
        <v>145</v>
      </c>
      <c r="L149" s="72"/>
      <c r="M149" s="223" t="s">
        <v>34</v>
      </c>
      <c r="N149" s="224" t="s">
        <v>48</v>
      </c>
      <c r="O149" s="47"/>
      <c r="P149" s="225">
        <f>O149*H149</f>
        <v>0</v>
      </c>
      <c r="Q149" s="225">
        <v>0</v>
      </c>
      <c r="R149" s="225">
        <f>Q149*H149</f>
        <v>0</v>
      </c>
      <c r="S149" s="225">
        <v>0</v>
      </c>
      <c r="T149" s="226">
        <f>S149*H149</f>
        <v>0</v>
      </c>
      <c r="AR149" s="23" t="s">
        <v>146</v>
      </c>
      <c r="AT149" s="23" t="s">
        <v>141</v>
      </c>
      <c r="AU149" s="23" t="s">
        <v>92</v>
      </c>
      <c r="AY149" s="23" t="s">
        <v>139</v>
      </c>
      <c r="BE149" s="227">
        <f>IF(N149="základní",J149,0)</f>
        <v>0</v>
      </c>
      <c r="BF149" s="227">
        <f>IF(N149="snížená",J149,0)</f>
        <v>0</v>
      </c>
      <c r="BG149" s="227">
        <f>IF(N149="zákl. přenesená",J149,0)</f>
        <v>0</v>
      </c>
      <c r="BH149" s="227">
        <f>IF(N149="sníž. přenesená",J149,0)</f>
        <v>0</v>
      </c>
      <c r="BI149" s="227">
        <f>IF(N149="nulová",J149,0)</f>
        <v>0</v>
      </c>
      <c r="BJ149" s="23" t="s">
        <v>82</v>
      </c>
      <c r="BK149" s="227">
        <f>ROUND(I149*H149,2)</f>
        <v>0</v>
      </c>
      <c r="BL149" s="23" t="s">
        <v>146</v>
      </c>
      <c r="BM149" s="23" t="s">
        <v>222</v>
      </c>
    </row>
    <row r="150" s="1" customFormat="1">
      <c r="B150" s="46"/>
      <c r="C150" s="74"/>
      <c r="D150" s="228" t="s">
        <v>148</v>
      </c>
      <c r="E150" s="74"/>
      <c r="F150" s="229" t="s">
        <v>213</v>
      </c>
      <c r="G150" s="74"/>
      <c r="H150" s="74"/>
      <c r="I150" s="187"/>
      <c r="J150" s="74"/>
      <c r="K150" s="74"/>
      <c r="L150" s="72"/>
      <c r="M150" s="230"/>
      <c r="N150" s="47"/>
      <c r="O150" s="47"/>
      <c r="P150" s="47"/>
      <c r="Q150" s="47"/>
      <c r="R150" s="47"/>
      <c r="S150" s="47"/>
      <c r="T150" s="95"/>
      <c r="AT150" s="23" t="s">
        <v>148</v>
      </c>
      <c r="AU150" s="23" t="s">
        <v>92</v>
      </c>
    </row>
    <row r="151" s="11" customFormat="1">
      <c r="B151" s="231"/>
      <c r="C151" s="232"/>
      <c r="D151" s="228" t="s">
        <v>150</v>
      </c>
      <c r="E151" s="233" t="s">
        <v>34</v>
      </c>
      <c r="F151" s="234" t="s">
        <v>151</v>
      </c>
      <c r="G151" s="232"/>
      <c r="H151" s="233" t="s">
        <v>34</v>
      </c>
      <c r="I151" s="235"/>
      <c r="J151" s="232"/>
      <c r="K151" s="232"/>
      <c r="L151" s="236"/>
      <c r="M151" s="237"/>
      <c r="N151" s="238"/>
      <c r="O151" s="238"/>
      <c r="P151" s="238"/>
      <c r="Q151" s="238"/>
      <c r="R151" s="238"/>
      <c r="S151" s="238"/>
      <c r="T151" s="239"/>
      <c r="AT151" s="240" t="s">
        <v>150</v>
      </c>
      <c r="AU151" s="240" t="s">
        <v>92</v>
      </c>
      <c r="AV151" s="11" t="s">
        <v>82</v>
      </c>
      <c r="AW151" s="11" t="s">
        <v>41</v>
      </c>
      <c r="AX151" s="11" t="s">
        <v>77</v>
      </c>
      <c r="AY151" s="240" t="s">
        <v>139</v>
      </c>
    </row>
    <row r="152" s="12" customFormat="1">
      <c r="B152" s="241"/>
      <c r="C152" s="242"/>
      <c r="D152" s="228" t="s">
        <v>150</v>
      </c>
      <c r="E152" s="243" t="s">
        <v>34</v>
      </c>
      <c r="F152" s="244" t="s">
        <v>223</v>
      </c>
      <c r="G152" s="242"/>
      <c r="H152" s="245">
        <v>2</v>
      </c>
      <c r="I152" s="246"/>
      <c r="J152" s="242"/>
      <c r="K152" s="242"/>
      <c r="L152" s="247"/>
      <c r="M152" s="248"/>
      <c r="N152" s="249"/>
      <c r="O152" s="249"/>
      <c r="P152" s="249"/>
      <c r="Q152" s="249"/>
      <c r="R152" s="249"/>
      <c r="S152" s="249"/>
      <c r="T152" s="250"/>
      <c r="AT152" s="251" t="s">
        <v>150</v>
      </c>
      <c r="AU152" s="251" t="s">
        <v>92</v>
      </c>
      <c r="AV152" s="12" t="s">
        <v>92</v>
      </c>
      <c r="AW152" s="12" t="s">
        <v>41</v>
      </c>
      <c r="AX152" s="12" t="s">
        <v>77</v>
      </c>
      <c r="AY152" s="251" t="s">
        <v>139</v>
      </c>
    </row>
    <row r="153" s="13" customFormat="1">
      <c r="B153" s="252"/>
      <c r="C153" s="253"/>
      <c r="D153" s="228" t="s">
        <v>150</v>
      </c>
      <c r="E153" s="254" t="s">
        <v>34</v>
      </c>
      <c r="F153" s="255" t="s">
        <v>154</v>
      </c>
      <c r="G153" s="253"/>
      <c r="H153" s="256">
        <v>2</v>
      </c>
      <c r="I153" s="257"/>
      <c r="J153" s="253"/>
      <c r="K153" s="253"/>
      <c r="L153" s="258"/>
      <c r="M153" s="259"/>
      <c r="N153" s="260"/>
      <c r="O153" s="260"/>
      <c r="P153" s="260"/>
      <c r="Q153" s="260"/>
      <c r="R153" s="260"/>
      <c r="S153" s="260"/>
      <c r="T153" s="261"/>
      <c r="AT153" s="262" t="s">
        <v>150</v>
      </c>
      <c r="AU153" s="262" t="s">
        <v>92</v>
      </c>
      <c r="AV153" s="13" t="s">
        <v>146</v>
      </c>
      <c r="AW153" s="13" t="s">
        <v>41</v>
      </c>
      <c r="AX153" s="13" t="s">
        <v>82</v>
      </c>
      <c r="AY153" s="262" t="s">
        <v>139</v>
      </c>
    </row>
    <row r="154" s="1" customFormat="1" ht="38.25" customHeight="1">
      <c r="B154" s="46"/>
      <c r="C154" s="216" t="s">
        <v>224</v>
      </c>
      <c r="D154" s="216" t="s">
        <v>141</v>
      </c>
      <c r="E154" s="217" t="s">
        <v>225</v>
      </c>
      <c r="F154" s="218" t="s">
        <v>226</v>
      </c>
      <c r="G154" s="219" t="s">
        <v>157</v>
      </c>
      <c r="H154" s="220">
        <v>2</v>
      </c>
      <c r="I154" s="221"/>
      <c r="J154" s="222">
        <f>ROUND(I154*H154,2)</f>
        <v>0</v>
      </c>
      <c r="K154" s="218" t="s">
        <v>145</v>
      </c>
      <c r="L154" s="72"/>
      <c r="M154" s="223" t="s">
        <v>34</v>
      </c>
      <c r="N154" s="224" t="s">
        <v>48</v>
      </c>
      <c r="O154" s="47"/>
      <c r="P154" s="225">
        <f>O154*H154</f>
        <v>0</v>
      </c>
      <c r="Q154" s="225">
        <v>0</v>
      </c>
      <c r="R154" s="225">
        <f>Q154*H154</f>
        <v>0</v>
      </c>
      <c r="S154" s="225">
        <v>0</v>
      </c>
      <c r="T154" s="226">
        <f>S154*H154</f>
        <v>0</v>
      </c>
      <c r="AR154" s="23" t="s">
        <v>146</v>
      </c>
      <c r="AT154" s="23" t="s">
        <v>141</v>
      </c>
      <c r="AU154" s="23" t="s">
        <v>92</v>
      </c>
      <c r="AY154" s="23" t="s">
        <v>139</v>
      </c>
      <c r="BE154" s="227">
        <f>IF(N154="základní",J154,0)</f>
        <v>0</v>
      </c>
      <c r="BF154" s="227">
        <f>IF(N154="snížená",J154,0)</f>
        <v>0</v>
      </c>
      <c r="BG154" s="227">
        <f>IF(N154="zákl. přenesená",J154,0)</f>
        <v>0</v>
      </c>
      <c r="BH154" s="227">
        <f>IF(N154="sníž. přenesená",J154,0)</f>
        <v>0</v>
      </c>
      <c r="BI154" s="227">
        <f>IF(N154="nulová",J154,0)</f>
        <v>0</v>
      </c>
      <c r="BJ154" s="23" t="s">
        <v>82</v>
      </c>
      <c r="BK154" s="227">
        <f>ROUND(I154*H154,2)</f>
        <v>0</v>
      </c>
      <c r="BL154" s="23" t="s">
        <v>146</v>
      </c>
      <c r="BM154" s="23" t="s">
        <v>227</v>
      </c>
    </row>
    <row r="155" s="1" customFormat="1">
      <c r="B155" s="46"/>
      <c r="C155" s="74"/>
      <c r="D155" s="228" t="s">
        <v>148</v>
      </c>
      <c r="E155" s="74"/>
      <c r="F155" s="229" t="s">
        <v>213</v>
      </c>
      <c r="G155" s="74"/>
      <c r="H155" s="74"/>
      <c r="I155" s="187"/>
      <c r="J155" s="74"/>
      <c r="K155" s="74"/>
      <c r="L155" s="72"/>
      <c r="M155" s="230"/>
      <c r="N155" s="47"/>
      <c r="O155" s="47"/>
      <c r="P155" s="47"/>
      <c r="Q155" s="47"/>
      <c r="R155" s="47"/>
      <c r="S155" s="47"/>
      <c r="T155" s="95"/>
      <c r="AT155" s="23" t="s">
        <v>148</v>
      </c>
      <c r="AU155" s="23" t="s">
        <v>92</v>
      </c>
    </row>
    <row r="156" s="11" customFormat="1">
      <c r="B156" s="231"/>
      <c r="C156" s="232"/>
      <c r="D156" s="228" t="s">
        <v>150</v>
      </c>
      <c r="E156" s="233" t="s">
        <v>34</v>
      </c>
      <c r="F156" s="234" t="s">
        <v>151</v>
      </c>
      <c r="G156" s="232"/>
      <c r="H156" s="233" t="s">
        <v>34</v>
      </c>
      <c r="I156" s="235"/>
      <c r="J156" s="232"/>
      <c r="K156" s="232"/>
      <c r="L156" s="236"/>
      <c r="M156" s="237"/>
      <c r="N156" s="238"/>
      <c r="O156" s="238"/>
      <c r="P156" s="238"/>
      <c r="Q156" s="238"/>
      <c r="R156" s="238"/>
      <c r="S156" s="238"/>
      <c r="T156" s="239"/>
      <c r="AT156" s="240" t="s">
        <v>150</v>
      </c>
      <c r="AU156" s="240" t="s">
        <v>92</v>
      </c>
      <c r="AV156" s="11" t="s">
        <v>82</v>
      </c>
      <c r="AW156" s="11" t="s">
        <v>41</v>
      </c>
      <c r="AX156" s="11" t="s">
        <v>77</v>
      </c>
      <c r="AY156" s="240" t="s">
        <v>139</v>
      </c>
    </row>
    <row r="157" s="12" customFormat="1">
      <c r="B157" s="241"/>
      <c r="C157" s="242"/>
      <c r="D157" s="228" t="s">
        <v>150</v>
      </c>
      <c r="E157" s="243" t="s">
        <v>34</v>
      </c>
      <c r="F157" s="244" t="s">
        <v>228</v>
      </c>
      <c r="G157" s="242"/>
      <c r="H157" s="245">
        <v>2</v>
      </c>
      <c r="I157" s="246"/>
      <c r="J157" s="242"/>
      <c r="K157" s="242"/>
      <c r="L157" s="247"/>
      <c r="M157" s="248"/>
      <c r="N157" s="249"/>
      <c r="O157" s="249"/>
      <c r="P157" s="249"/>
      <c r="Q157" s="249"/>
      <c r="R157" s="249"/>
      <c r="S157" s="249"/>
      <c r="T157" s="250"/>
      <c r="AT157" s="251" t="s">
        <v>150</v>
      </c>
      <c r="AU157" s="251" t="s">
        <v>92</v>
      </c>
      <c r="AV157" s="12" t="s">
        <v>92</v>
      </c>
      <c r="AW157" s="12" t="s">
        <v>41</v>
      </c>
      <c r="AX157" s="12" t="s">
        <v>77</v>
      </c>
      <c r="AY157" s="251" t="s">
        <v>139</v>
      </c>
    </row>
    <row r="158" s="13" customFormat="1">
      <c r="B158" s="252"/>
      <c r="C158" s="253"/>
      <c r="D158" s="228" t="s">
        <v>150</v>
      </c>
      <c r="E158" s="254" t="s">
        <v>34</v>
      </c>
      <c r="F158" s="255" t="s">
        <v>154</v>
      </c>
      <c r="G158" s="253"/>
      <c r="H158" s="256">
        <v>2</v>
      </c>
      <c r="I158" s="257"/>
      <c r="J158" s="253"/>
      <c r="K158" s="253"/>
      <c r="L158" s="258"/>
      <c r="M158" s="259"/>
      <c r="N158" s="260"/>
      <c r="O158" s="260"/>
      <c r="P158" s="260"/>
      <c r="Q158" s="260"/>
      <c r="R158" s="260"/>
      <c r="S158" s="260"/>
      <c r="T158" s="261"/>
      <c r="AT158" s="262" t="s">
        <v>150</v>
      </c>
      <c r="AU158" s="262" t="s">
        <v>92</v>
      </c>
      <c r="AV158" s="13" t="s">
        <v>146</v>
      </c>
      <c r="AW158" s="13" t="s">
        <v>41</v>
      </c>
      <c r="AX158" s="13" t="s">
        <v>82</v>
      </c>
      <c r="AY158" s="262" t="s">
        <v>139</v>
      </c>
    </row>
    <row r="159" s="1" customFormat="1" ht="25.5" customHeight="1">
      <c r="B159" s="46"/>
      <c r="C159" s="216" t="s">
        <v>10</v>
      </c>
      <c r="D159" s="216" t="s">
        <v>141</v>
      </c>
      <c r="E159" s="217" t="s">
        <v>229</v>
      </c>
      <c r="F159" s="218" t="s">
        <v>230</v>
      </c>
      <c r="G159" s="219" t="s">
        <v>157</v>
      </c>
      <c r="H159" s="220">
        <v>2</v>
      </c>
      <c r="I159" s="221"/>
      <c r="J159" s="222">
        <f>ROUND(I159*H159,2)</f>
        <v>0</v>
      </c>
      <c r="K159" s="218" t="s">
        <v>145</v>
      </c>
      <c r="L159" s="72"/>
      <c r="M159" s="223" t="s">
        <v>34</v>
      </c>
      <c r="N159" s="224" t="s">
        <v>48</v>
      </c>
      <c r="O159" s="47"/>
      <c r="P159" s="225">
        <f>O159*H159</f>
        <v>0</v>
      </c>
      <c r="Q159" s="225">
        <v>0</v>
      </c>
      <c r="R159" s="225">
        <f>Q159*H159</f>
        <v>0</v>
      </c>
      <c r="S159" s="225">
        <v>0</v>
      </c>
      <c r="T159" s="226">
        <f>S159*H159</f>
        <v>0</v>
      </c>
      <c r="AR159" s="23" t="s">
        <v>146</v>
      </c>
      <c r="AT159" s="23" t="s">
        <v>141</v>
      </c>
      <c r="AU159" s="23" t="s">
        <v>92</v>
      </c>
      <c r="AY159" s="23" t="s">
        <v>139</v>
      </c>
      <c r="BE159" s="227">
        <f>IF(N159="základní",J159,0)</f>
        <v>0</v>
      </c>
      <c r="BF159" s="227">
        <f>IF(N159="snížená",J159,0)</f>
        <v>0</v>
      </c>
      <c r="BG159" s="227">
        <f>IF(N159="zákl. přenesená",J159,0)</f>
        <v>0</v>
      </c>
      <c r="BH159" s="227">
        <f>IF(N159="sníž. přenesená",J159,0)</f>
        <v>0</v>
      </c>
      <c r="BI159" s="227">
        <f>IF(N159="nulová",J159,0)</f>
        <v>0</v>
      </c>
      <c r="BJ159" s="23" t="s">
        <v>82</v>
      </c>
      <c r="BK159" s="227">
        <f>ROUND(I159*H159,2)</f>
        <v>0</v>
      </c>
      <c r="BL159" s="23" t="s">
        <v>146</v>
      </c>
      <c r="BM159" s="23" t="s">
        <v>231</v>
      </c>
    </row>
    <row r="160" s="1" customFormat="1">
      <c r="B160" s="46"/>
      <c r="C160" s="74"/>
      <c r="D160" s="228" t="s">
        <v>148</v>
      </c>
      <c r="E160" s="74"/>
      <c r="F160" s="229" t="s">
        <v>213</v>
      </c>
      <c r="G160" s="74"/>
      <c r="H160" s="74"/>
      <c r="I160" s="187"/>
      <c r="J160" s="74"/>
      <c r="K160" s="74"/>
      <c r="L160" s="72"/>
      <c r="M160" s="230"/>
      <c r="N160" s="47"/>
      <c r="O160" s="47"/>
      <c r="P160" s="47"/>
      <c r="Q160" s="47"/>
      <c r="R160" s="47"/>
      <c r="S160" s="47"/>
      <c r="T160" s="95"/>
      <c r="AT160" s="23" t="s">
        <v>148</v>
      </c>
      <c r="AU160" s="23" t="s">
        <v>92</v>
      </c>
    </row>
    <row r="161" s="11" customFormat="1">
      <c r="B161" s="231"/>
      <c r="C161" s="232"/>
      <c r="D161" s="228" t="s">
        <v>150</v>
      </c>
      <c r="E161" s="233" t="s">
        <v>34</v>
      </c>
      <c r="F161" s="234" t="s">
        <v>151</v>
      </c>
      <c r="G161" s="232"/>
      <c r="H161" s="233" t="s">
        <v>34</v>
      </c>
      <c r="I161" s="235"/>
      <c r="J161" s="232"/>
      <c r="K161" s="232"/>
      <c r="L161" s="236"/>
      <c r="M161" s="237"/>
      <c r="N161" s="238"/>
      <c r="O161" s="238"/>
      <c r="P161" s="238"/>
      <c r="Q161" s="238"/>
      <c r="R161" s="238"/>
      <c r="S161" s="238"/>
      <c r="T161" s="239"/>
      <c r="AT161" s="240" t="s">
        <v>150</v>
      </c>
      <c r="AU161" s="240" t="s">
        <v>92</v>
      </c>
      <c r="AV161" s="11" t="s">
        <v>82</v>
      </c>
      <c r="AW161" s="11" t="s">
        <v>41</v>
      </c>
      <c r="AX161" s="11" t="s">
        <v>77</v>
      </c>
      <c r="AY161" s="240" t="s">
        <v>139</v>
      </c>
    </row>
    <row r="162" s="12" customFormat="1">
      <c r="B162" s="241"/>
      <c r="C162" s="242"/>
      <c r="D162" s="228" t="s">
        <v>150</v>
      </c>
      <c r="E162" s="243" t="s">
        <v>34</v>
      </c>
      <c r="F162" s="244" t="s">
        <v>223</v>
      </c>
      <c r="G162" s="242"/>
      <c r="H162" s="245">
        <v>2</v>
      </c>
      <c r="I162" s="246"/>
      <c r="J162" s="242"/>
      <c r="K162" s="242"/>
      <c r="L162" s="247"/>
      <c r="M162" s="248"/>
      <c r="N162" s="249"/>
      <c r="O162" s="249"/>
      <c r="P162" s="249"/>
      <c r="Q162" s="249"/>
      <c r="R162" s="249"/>
      <c r="S162" s="249"/>
      <c r="T162" s="250"/>
      <c r="AT162" s="251" t="s">
        <v>150</v>
      </c>
      <c r="AU162" s="251" t="s">
        <v>92</v>
      </c>
      <c r="AV162" s="12" t="s">
        <v>92</v>
      </c>
      <c r="AW162" s="12" t="s">
        <v>41</v>
      </c>
      <c r="AX162" s="12" t="s">
        <v>77</v>
      </c>
      <c r="AY162" s="251" t="s">
        <v>139</v>
      </c>
    </row>
    <row r="163" s="13" customFormat="1">
      <c r="B163" s="252"/>
      <c r="C163" s="253"/>
      <c r="D163" s="228" t="s">
        <v>150</v>
      </c>
      <c r="E163" s="254" t="s">
        <v>34</v>
      </c>
      <c r="F163" s="255" t="s">
        <v>154</v>
      </c>
      <c r="G163" s="253"/>
      <c r="H163" s="256">
        <v>2</v>
      </c>
      <c r="I163" s="257"/>
      <c r="J163" s="253"/>
      <c r="K163" s="253"/>
      <c r="L163" s="258"/>
      <c r="M163" s="259"/>
      <c r="N163" s="260"/>
      <c r="O163" s="260"/>
      <c r="P163" s="260"/>
      <c r="Q163" s="260"/>
      <c r="R163" s="260"/>
      <c r="S163" s="260"/>
      <c r="T163" s="261"/>
      <c r="AT163" s="262" t="s">
        <v>150</v>
      </c>
      <c r="AU163" s="262" t="s">
        <v>92</v>
      </c>
      <c r="AV163" s="13" t="s">
        <v>146</v>
      </c>
      <c r="AW163" s="13" t="s">
        <v>41</v>
      </c>
      <c r="AX163" s="13" t="s">
        <v>82</v>
      </c>
      <c r="AY163" s="262" t="s">
        <v>139</v>
      </c>
    </row>
    <row r="164" s="1" customFormat="1" ht="25.5" customHeight="1">
      <c r="B164" s="46"/>
      <c r="C164" s="216" t="s">
        <v>232</v>
      </c>
      <c r="D164" s="216" t="s">
        <v>141</v>
      </c>
      <c r="E164" s="217" t="s">
        <v>233</v>
      </c>
      <c r="F164" s="218" t="s">
        <v>234</v>
      </c>
      <c r="G164" s="219" t="s">
        <v>157</v>
      </c>
      <c r="H164" s="220">
        <v>2</v>
      </c>
      <c r="I164" s="221"/>
      <c r="J164" s="222">
        <f>ROUND(I164*H164,2)</f>
        <v>0</v>
      </c>
      <c r="K164" s="218" t="s">
        <v>145</v>
      </c>
      <c r="L164" s="72"/>
      <c r="M164" s="223" t="s">
        <v>34</v>
      </c>
      <c r="N164" s="224" t="s">
        <v>48</v>
      </c>
      <c r="O164" s="47"/>
      <c r="P164" s="225">
        <f>O164*H164</f>
        <v>0</v>
      </c>
      <c r="Q164" s="225">
        <v>0</v>
      </c>
      <c r="R164" s="225">
        <f>Q164*H164</f>
        <v>0</v>
      </c>
      <c r="S164" s="225">
        <v>0</v>
      </c>
      <c r="T164" s="226">
        <f>S164*H164</f>
        <v>0</v>
      </c>
      <c r="AR164" s="23" t="s">
        <v>146</v>
      </c>
      <c r="AT164" s="23" t="s">
        <v>141</v>
      </c>
      <c r="AU164" s="23" t="s">
        <v>92</v>
      </c>
      <c r="AY164" s="23" t="s">
        <v>139</v>
      </c>
      <c r="BE164" s="227">
        <f>IF(N164="základní",J164,0)</f>
        <v>0</v>
      </c>
      <c r="BF164" s="227">
        <f>IF(N164="snížená",J164,0)</f>
        <v>0</v>
      </c>
      <c r="BG164" s="227">
        <f>IF(N164="zákl. přenesená",J164,0)</f>
        <v>0</v>
      </c>
      <c r="BH164" s="227">
        <f>IF(N164="sníž. přenesená",J164,0)</f>
        <v>0</v>
      </c>
      <c r="BI164" s="227">
        <f>IF(N164="nulová",J164,0)</f>
        <v>0</v>
      </c>
      <c r="BJ164" s="23" t="s">
        <v>82</v>
      </c>
      <c r="BK164" s="227">
        <f>ROUND(I164*H164,2)</f>
        <v>0</v>
      </c>
      <c r="BL164" s="23" t="s">
        <v>146</v>
      </c>
      <c r="BM164" s="23" t="s">
        <v>235</v>
      </c>
    </row>
    <row r="165" s="1" customFormat="1">
      <c r="B165" s="46"/>
      <c r="C165" s="74"/>
      <c r="D165" s="228" t="s">
        <v>148</v>
      </c>
      <c r="E165" s="74"/>
      <c r="F165" s="229" t="s">
        <v>213</v>
      </c>
      <c r="G165" s="74"/>
      <c r="H165" s="74"/>
      <c r="I165" s="187"/>
      <c r="J165" s="74"/>
      <c r="K165" s="74"/>
      <c r="L165" s="72"/>
      <c r="M165" s="230"/>
      <c r="N165" s="47"/>
      <c r="O165" s="47"/>
      <c r="P165" s="47"/>
      <c r="Q165" s="47"/>
      <c r="R165" s="47"/>
      <c r="S165" s="47"/>
      <c r="T165" s="95"/>
      <c r="AT165" s="23" t="s">
        <v>148</v>
      </c>
      <c r="AU165" s="23" t="s">
        <v>92</v>
      </c>
    </row>
    <row r="166" s="11" customFormat="1">
      <c r="B166" s="231"/>
      <c r="C166" s="232"/>
      <c r="D166" s="228" t="s">
        <v>150</v>
      </c>
      <c r="E166" s="233" t="s">
        <v>34</v>
      </c>
      <c r="F166" s="234" t="s">
        <v>151</v>
      </c>
      <c r="G166" s="232"/>
      <c r="H166" s="233" t="s">
        <v>34</v>
      </c>
      <c r="I166" s="235"/>
      <c r="J166" s="232"/>
      <c r="K166" s="232"/>
      <c r="L166" s="236"/>
      <c r="M166" s="237"/>
      <c r="N166" s="238"/>
      <c r="O166" s="238"/>
      <c r="P166" s="238"/>
      <c r="Q166" s="238"/>
      <c r="R166" s="238"/>
      <c r="S166" s="238"/>
      <c r="T166" s="239"/>
      <c r="AT166" s="240" t="s">
        <v>150</v>
      </c>
      <c r="AU166" s="240" t="s">
        <v>92</v>
      </c>
      <c r="AV166" s="11" t="s">
        <v>82</v>
      </c>
      <c r="AW166" s="11" t="s">
        <v>41</v>
      </c>
      <c r="AX166" s="11" t="s">
        <v>77</v>
      </c>
      <c r="AY166" s="240" t="s">
        <v>139</v>
      </c>
    </row>
    <row r="167" s="12" customFormat="1">
      <c r="B167" s="241"/>
      <c r="C167" s="242"/>
      <c r="D167" s="228" t="s">
        <v>150</v>
      </c>
      <c r="E167" s="243" t="s">
        <v>34</v>
      </c>
      <c r="F167" s="244" t="s">
        <v>228</v>
      </c>
      <c r="G167" s="242"/>
      <c r="H167" s="245">
        <v>2</v>
      </c>
      <c r="I167" s="246"/>
      <c r="J167" s="242"/>
      <c r="K167" s="242"/>
      <c r="L167" s="247"/>
      <c r="M167" s="248"/>
      <c r="N167" s="249"/>
      <c r="O167" s="249"/>
      <c r="P167" s="249"/>
      <c r="Q167" s="249"/>
      <c r="R167" s="249"/>
      <c r="S167" s="249"/>
      <c r="T167" s="250"/>
      <c r="AT167" s="251" t="s">
        <v>150</v>
      </c>
      <c r="AU167" s="251" t="s">
        <v>92</v>
      </c>
      <c r="AV167" s="12" t="s">
        <v>92</v>
      </c>
      <c r="AW167" s="12" t="s">
        <v>41</v>
      </c>
      <c r="AX167" s="12" t="s">
        <v>77</v>
      </c>
      <c r="AY167" s="251" t="s">
        <v>139</v>
      </c>
    </row>
    <row r="168" s="13" customFormat="1">
      <c r="B168" s="252"/>
      <c r="C168" s="253"/>
      <c r="D168" s="228" t="s">
        <v>150</v>
      </c>
      <c r="E168" s="254" t="s">
        <v>34</v>
      </c>
      <c r="F168" s="255" t="s">
        <v>154</v>
      </c>
      <c r="G168" s="253"/>
      <c r="H168" s="256">
        <v>2</v>
      </c>
      <c r="I168" s="257"/>
      <c r="J168" s="253"/>
      <c r="K168" s="253"/>
      <c r="L168" s="258"/>
      <c r="M168" s="259"/>
      <c r="N168" s="260"/>
      <c r="O168" s="260"/>
      <c r="P168" s="260"/>
      <c r="Q168" s="260"/>
      <c r="R168" s="260"/>
      <c r="S168" s="260"/>
      <c r="T168" s="261"/>
      <c r="AT168" s="262" t="s">
        <v>150</v>
      </c>
      <c r="AU168" s="262" t="s">
        <v>92</v>
      </c>
      <c r="AV168" s="13" t="s">
        <v>146</v>
      </c>
      <c r="AW168" s="13" t="s">
        <v>41</v>
      </c>
      <c r="AX168" s="13" t="s">
        <v>82</v>
      </c>
      <c r="AY168" s="262" t="s">
        <v>139</v>
      </c>
    </row>
    <row r="169" s="1" customFormat="1" ht="25.5" customHeight="1">
      <c r="B169" s="46"/>
      <c r="C169" s="216" t="s">
        <v>236</v>
      </c>
      <c r="D169" s="216" t="s">
        <v>141</v>
      </c>
      <c r="E169" s="217" t="s">
        <v>237</v>
      </c>
      <c r="F169" s="218" t="s">
        <v>238</v>
      </c>
      <c r="G169" s="219" t="s">
        <v>144</v>
      </c>
      <c r="H169" s="220">
        <v>42</v>
      </c>
      <c r="I169" s="221"/>
      <c r="J169" s="222">
        <f>ROUND(I169*H169,2)</f>
        <v>0</v>
      </c>
      <c r="K169" s="218" t="s">
        <v>145</v>
      </c>
      <c r="L169" s="72"/>
      <c r="M169" s="223" t="s">
        <v>34</v>
      </c>
      <c r="N169" s="224" t="s">
        <v>48</v>
      </c>
      <c r="O169" s="47"/>
      <c r="P169" s="225">
        <f>O169*H169</f>
        <v>0</v>
      </c>
      <c r="Q169" s="225">
        <v>0</v>
      </c>
      <c r="R169" s="225">
        <f>Q169*H169</f>
        <v>0</v>
      </c>
      <c r="S169" s="225">
        <v>0</v>
      </c>
      <c r="T169" s="226">
        <f>S169*H169</f>
        <v>0</v>
      </c>
      <c r="AR169" s="23" t="s">
        <v>146</v>
      </c>
      <c r="AT169" s="23" t="s">
        <v>141</v>
      </c>
      <c r="AU169" s="23" t="s">
        <v>92</v>
      </c>
      <c r="AY169" s="23" t="s">
        <v>139</v>
      </c>
      <c r="BE169" s="227">
        <f>IF(N169="základní",J169,0)</f>
        <v>0</v>
      </c>
      <c r="BF169" s="227">
        <f>IF(N169="snížená",J169,0)</f>
        <v>0</v>
      </c>
      <c r="BG169" s="227">
        <f>IF(N169="zákl. přenesená",J169,0)</f>
        <v>0</v>
      </c>
      <c r="BH169" s="227">
        <f>IF(N169="sníž. přenesená",J169,0)</f>
        <v>0</v>
      </c>
      <c r="BI169" s="227">
        <f>IF(N169="nulová",J169,0)</f>
        <v>0</v>
      </c>
      <c r="BJ169" s="23" t="s">
        <v>82</v>
      </c>
      <c r="BK169" s="227">
        <f>ROUND(I169*H169,2)</f>
        <v>0</v>
      </c>
      <c r="BL169" s="23" t="s">
        <v>146</v>
      </c>
      <c r="BM169" s="23" t="s">
        <v>239</v>
      </c>
    </row>
    <row r="170" s="1" customFormat="1">
      <c r="B170" s="46"/>
      <c r="C170" s="74"/>
      <c r="D170" s="228" t="s">
        <v>148</v>
      </c>
      <c r="E170" s="74"/>
      <c r="F170" s="229" t="s">
        <v>240</v>
      </c>
      <c r="G170" s="74"/>
      <c r="H170" s="74"/>
      <c r="I170" s="187"/>
      <c r="J170" s="74"/>
      <c r="K170" s="74"/>
      <c r="L170" s="72"/>
      <c r="M170" s="230"/>
      <c r="N170" s="47"/>
      <c r="O170" s="47"/>
      <c r="P170" s="47"/>
      <c r="Q170" s="47"/>
      <c r="R170" s="47"/>
      <c r="S170" s="47"/>
      <c r="T170" s="95"/>
      <c r="AT170" s="23" t="s">
        <v>148</v>
      </c>
      <c r="AU170" s="23" t="s">
        <v>92</v>
      </c>
    </row>
    <row r="171" s="12" customFormat="1">
      <c r="B171" s="241"/>
      <c r="C171" s="242"/>
      <c r="D171" s="228" t="s">
        <v>150</v>
      </c>
      <c r="E171" s="243" t="s">
        <v>34</v>
      </c>
      <c r="F171" s="244" t="s">
        <v>241</v>
      </c>
      <c r="G171" s="242"/>
      <c r="H171" s="245">
        <v>42</v>
      </c>
      <c r="I171" s="246"/>
      <c r="J171" s="242"/>
      <c r="K171" s="242"/>
      <c r="L171" s="247"/>
      <c r="M171" s="248"/>
      <c r="N171" s="249"/>
      <c r="O171" s="249"/>
      <c r="P171" s="249"/>
      <c r="Q171" s="249"/>
      <c r="R171" s="249"/>
      <c r="S171" s="249"/>
      <c r="T171" s="250"/>
      <c r="AT171" s="251" t="s">
        <v>150</v>
      </c>
      <c r="AU171" s="251" t="s">
        <v>92</v>
      </c>
      <c r="AV171" s="12" t="s">
        <v>92</v>
      </c>
      <c r="AW171" s="12" t="s">
        <v>41</v>
      </c>
      <c r="AX171" s="12" t="s">
        <v>82</v>
      </c>
      <c r="AY171" s="251" t="s">
        <v>139</v>
      </c>
    </row>
    <row r="172" s="1" customFormat="1" ht="38.25" customHeight="1">
      <c r="B172" s="46"/>
      <c r="C172" s="216" t="s">
        <v>242</v>
      </c>
      <c r="D172" s="216" t="s">
        <v>141</v>
      </c>
      <c r="E172" s="217" t="s">
        <v>243</v>
      </c>
      <c r="F172" s="218" t="s">
        <v>244</v>
      </c>
      <c r="G172" s="219" t="s">
        <v>157</v>
      </c>
      <c r="H172" s="220">
        <v>60</v>
      </c>
      <c r="I172" s="221"/>
      <c r="J172" s="222">
        <f>ROUND(I172*H172,2)</f>
        <v>0</v>
      </c>
      <c r="K172" s="218" t="s">
        <v>145</v>
      </c>
      <c r="L172" s="72"/>
      <c r="M172" s="223" t="s">
        <v>34</v>
      </c>
      <c r="N172" s="224" t="s">
        <v>48</v>
      </c>
      <c r="O172" s="47"/>
      <c r="P172" s="225">
        <f>O172*H172</f>
        <v>0</v>
      </c>
      <c r="Q172" s="225">
        <v>0</v>
      </c>
      <c r="R172" s="225">
        <f>Q172*H172</f>
        <v>0</v>
      </c>
      <c r="S172" s="225">
        <v>0</v>
      </c>
      <c r="T172" s="226">
        <f>S172*H172</f>
        <v>0</v>
      </c>
      <c r="AR172" s="23" t="s">
        <v>146</v>
      </c>
      <c r="AT172" s="23" t="s">
        <v>141</v>
      </c>
      <c r="AU172" s="23" t="s">
        <v>92</v>
      </c>
      <c r="AY172" s="23" t="s">
        <v>139</v>
      </c>
      <c r="BE172" s="227">
        <f>IF(N172="základní",J172,0)</f>
        <v>0</v>
      </c>
      <c r="BF172" s="227">
        <f>IF(N172="snížená",J172,0)</f>
        <v>0</v>
      </c>
      <c r="BG172" s="227">
        <f>IF(N172="zákl. přenesená",J172,0)</f>
        <v>0</v>
      </c>
      <c r="BH172" s="227">
        <f>IF(N172="sníž. přenesená",J172,0)</f>
        <v>0</v>
      </c>
      <c r="BI172" s="227">
        <f>IF(N172="nulová",J172,0)</f>
        <v>0</v>
      </c>
      <c r="BJ172" s="23" t="s">
        <v>82</v>
      </c>
      <c r="BK172" s="227">
        <f>ROUND(I172*H172,2)</f>
        <v>0</v>
      </c>
      <c r="BL172" s="23" t="s">
        <v>146</v>
      </c>
      <c r="BM172" s="23" t="s">
        <v>245</v>
      </c>
    </row>
    <row r="173" s="1" customFormat="1">
      <c r="B173" s="46"/>
      <c r="C173" s="74"/>
      <c r="D173" s="228" t="s">
        <v>148</v>
      </c>
      <c r="E173" s="74"/>
      <c r="F173" s="229" t="s">
        <v>213</v>
      </c>
      <c r="G173" s="74"/>
      <c r="H173" s="74"/>
      <c r="I173" s="187"/>
      <c r="J173" s="74"/>
      <c r="K173" s="74"/>
      <c r="L173" s="72"/>
      <c r="M173" s="230"/>
      <c r="N173" s="47"/>
      <c r="O173" s="47"/>
      <c r="P173" s="47"/>
      <c r="Q173" s="47"/>
      <c r="R173" s="47"/>
      <c r="S173" s="47"/>
      <c r="T173" s="95"/>
      <c r="AT173" s="23" t="s">
        <v>148</v>
      </c>
      <c r="AU173" s="23" t="s">
        <v>92</v>
      </c>
    </row>
    <row r="174" s="11" customFormat="1">
      <c r="B174" s="231"/>
      <c r="C174" s="232"/>
      <c r="D174" s="228" t="s">
        <v>150</v>
      </c>
      <c r="E174" s="233" t="s">
        <v>34</v>
      </c>
      <c r="F174" s="234" t="s">
        <v>151</v>
      </c>
      <c r="G174" s="232"/>
      <c r="H174" s="233" t="s">
        <v>34</v>
      </c>
      <c r="I174" s="235"/>
      <c r="J174" s="232"/>
      <c r="K174" s="232"/>
      <c r="L174" s="236"/>
      <c r="M174" s="237"/>
      <c r="N174" s="238"/>
      <c r="O174" s="238"/>
      <c r="P174" s="238"/>
      <c r="Q174" s="238"/>
      <c r="R174" s="238"/>
      <c r="S174" s="238"/>
      <c r="T174" s="239"/>
      <c r="AT174" s="240" t="s">
        <v>150</v>
      </c>
      <c r="AU174" s="240" t="s">
        <v>92</v>
      </c>
      <c r="AV174" s="11" t="s">
        <v>82</v>
      </c>
      <c r="AW174" s="11" t="s">
        <v>41</v>
      </c>
      <c r="AX174" s="11" t="s">
        <v>77</v>
      </c>
      <c r="AY174" s="240" t="s">
        <v>139</v>
      </c>
    </row>
    <row r="175" s="12" customFormat="1">
      <c r="B175" s="241"/>
      <c r="C175" s="242"/>
      <c r="D175" s="228" t="s">
        <v>150</v>
      </c>
      <c r="E175" s="243" t="s">
        <v>34</v>
      </c>
      <c r="F175" s="244" t="s">
        <v>246</v>
      </c>
      <c r="G175" s="242"/>
      <c r="H175" s="245">
        <v>60</v>
      </c>
      <c r="I175" s="246"/>
      <c r="J175" s="242"/>
      <c r="K175" s="242"/>
      <c r="L175" s="247"/>
      <c r="M175" s="248"/>
      <c r="N175" s="249"/>
      <c r="O175" s="249"/>
      <c r="P175" s="249"/>
      <c r="Q175" s="249"/>
      <c r="R175" s="249"/>
      <c r="S175" s="249"/>
      <c r="T175" s="250"/>
      <c r="AT175" s="251" t="s">
        <v>150</v>
      </c>
      <c r="AU175" s="251" t="s">
        <v>92</v>
      </c>
      <c r="AV175" s="12" t="s">
        <v>92</v>
      </c>
      <c r="AW175" s="12" t="s">
        <v>41</v>
      </c>
      <c r="AX175" s="12" t="s">
        <v>77</v>
      </c>
      <c r="AY175" s="251" t="s">
        <v>139</v>
      </c>
    </row>
    <row r="176" s="13" customFormat="1">
      <c r="B176" s="252"/>
      <c r="C176" s="253"/>
      <c r="D176" s="228" t="s">
        <v>150</v>
      </c>
      <c r="E176" s="254" t="s">
        <v>34</v>
      </c>
      <c r="F176" s="255" t="s">
        <v>154</v>
      </c>
      <c r="G176" s="253"/>
      <c r="H176" s="256">
        <v>60</v>
      </c>
      <c r="I176" s="257"/>
      <c r="J176" s="253"/>
      <c r="K176" s="253"/>
      <c r="L176" s="258"/>
      <c r="M176" s="259"/>
      <c r="N176" s="260"/>
      <c r="O176" s="260"/>
      <c r="P176" s="260"/>
      <c r="Q176" s="260"/>
      <c r="R176" s="260"/>
      <c r="S176" s="260"/>
      <c r="T176" s="261"/>
      <c r="AT176" s="262" t="s">
        <v>150</v>
      </c>
      <c r="AU176" s="262" t="s">
        <v>92</v>
      </c>
      <c r="AV176" s="13" t="s">
        <v>146</v>
      </c>
      <c r="AW176" s="13" t="s">
        <v>41</v>
      </c>
      <c r="AX176" s="13" t="s">
        <v>82</v>
      </c>
      <c r="AY176" s="262" t="s">
        <v>139</v>
      </c>
    </row>
    <row r="177" s="1" customFormat="1" ht="38.25" customHeight="1">
      <c r="B177" s="46"/>
      <c r="C177" s="216" t="s">
        <v>247</v>
      </c>
      <c r="D177" s="216" t="s">
        <v>141</v>
      </c>
      <c r="E177" s="217" t="s">
        <v>248</v>
      </c>
      <c r="F177" s="218" t="s">
        <v>249</v>
      </c>
      <c r="G177" s="219" t="s">
        <v>157</v>
      </c>
      <c r="H177" s="220">
        <v>60</v>
      </c>
      <c r="I177" s="221"/>
      <c r="J177" s="222">
        <f>ROUND(I177*H177,2)</f>
        <v>0</v>
      </c>
      <c r="K177" s="218" t="s">
        <v>145</v>
      </c>
      <c r="L177" s="72"/>
      <c r="M177" s="223" t="s">
        <v>34</v>
      </c>
      <c r="N177" s="224" t="s">
        <v>48</v>
      </c>
      <c r="O177" s="47"/>
      <c r="P177" s="225">
        <f>O177*H177</f>
        <v>0</v>
      </c>
      <c r="Q177" s="225">
        <v>0</v>
      </c>
      <c r="R177" s="225">
        <f>Q177*H177</f>
        <v>0</v>
      </c>
      <c r="S177" s="225">
        <v>0</v>
      </c>
      <c r="T177" s="226">
        <f>S177*H177</f>
        <v>0</v>
      </c>
      <c r="AR177" s="23" t="s">
        <v>146</v>
      </c>
      <c r="AT177" s="23" t="s">
        <v>141</v>
      </c>
      <c r="AU177" s="23" t="s">
        <v>92</v>
      </c>
      <c r="AY177" s="23" t="s">
        <v>139</v>
      </c>
      <c r="BE177" s="227">
        <f>IF(N177="základní",J177,0)</f>
        <v>0</v>
      </c>
      <c r="BF177" s="227">
        <f>IF(N177="snížená",J177,0)</f>
        <v>0</v>
      </c>
      <c r="BG177" s="227">
        <f>IF(N177="zákl. přenesená",J177,0)</f>
        <v>0</v>
      </c>
      <c r="BH177" s="227">
        <f>IF(N177="sníž. přenesená",J177,0)</f>
        <v>0</v>
      </c>
      <c r="BI177" s="227">
        <f>IF(N177="nulová",J177,0)</f>
        <v>0</v>
      </c>
      <c r="BJ177" s="23" t="s">
        <v>82</v>
      </c>
      <c r="BK177" s="227">
        <f>ROUND(I177*H177,2)</f>
        <v>0</v>
      </c>
      <c r="BL177" s="23" t="s">
        <v>146</v>
      </c>
      <c r="BM177" s="23" t="s">
        <v>250</v>
      </c>
    </row>
    <row r="178" s="1" customFormat="1">
      <c r="B178" s="46"/>
      <c r="C178" s="74"/>
      <c r="D178" s="228" t="s">
        <v>148</v>
      </c>
      <c r="E178" s="74"/>
      <c r="F178" s="229" t="s">
        <v>213</v>
      </c>
      <c r="G178" s="74"/>
      <c r="H178" s="74"/>
      <c r="I178" s="187"/>
      <c r="J178" s="74"/>
      <c r="K178" s="74"/>
      <c r="L178" s="72"/>
      <c r="M178" s="230"/>
      <c r="N178" s="47"/>
      <c r="O178" s="47"/>
      <c r="P178" s="47"/>
      <c r="Q178" s="47"/>
      <c r="R178" s="47"/>
      <c r="S178" s="47"/>
      <c r="T178" s="95"/>
      <c r="AT178" s="23" t="s">
        <v>148</v>
      </c>
      <c r="AU178" s="23" t="s">
        <v>92</v>
      </c>
    </row>
    <row r="179" s="11" customFormat="1">
      <c r="B179" s="231"/>
      <c r="C179" s="232"/>
      <c r="D179" s="228" t="s">
        <v>150</v>
      </c>
      <c r="E179" s="233" t="s">
        <v>34</v>
      </c>
      <c r="F179" s="234" t="s">
        <v>151</v>
      </c>
      <c r="G179" s="232"/>
      <c r="H179" s="233" t="s">
        <v>34</v>
      </c>
      <c r="I179" s="235"/>
      <c r="J179" s="232"/>
      <c r="K179" s="232"/>
      <c r="L179" s="236"/>
      <c r="M179" s="237"/>
      <c r="N179" s="238"/>
      <c r="O179" s="238"/>
      <c r="P179" s="238"/>
      <c r="Q179" s="238"/>
      <c r="R179" s="238"/>
      <c r="S179" s="238"/>
      <c r="T179" s="239"/>
      <c r="AT179" s="240" t="s">
        <v>150</v>
      </c>
      <c r="AU179" s="240" t="s">
        <v>92</v>
      </c>
      <c r="AV179" s="11" t="s">
        <v>82</v>
      </c>
      <c r="AW179" s="11" t="s">
        <v>41</v>
      </c>
      <c r="AX179" s="11" t="s">
        <v>77</v>
      </c>
      <c r="AY179" s="240" t="s">
        <v>139</v>
      </c>
    </row>
    <row r="180" s="12" customFormat="1">
      <c r="B180" s="241"/>
      <c r="C180" s="242"/>
      <c r="D180" s="228" t="s">
        <v>150</v>
      </c>
      <c r="E180" s="243" t="s">
        <v>34</v>
      </c>
      <c r="F180" s="244" t="s">
        <v>246</v>
      </c>
      <c r="G180" s="242"/>
      <c r="H180" s="245">
        <v>60</v>
      </c>
      <c r="I180" s="246"/>
      <c r="J180" s="242"/>
      <c r="K180" s="242"/>
      <c r="L180" s="247"/>
      <c r="M180" s="248"/>
      <c r="N180" s="249"/>
      <c r="O180" s="249"/>
      <c r="P180" s="249"/>
      <c r="Q180" s="249"/>
      <c r="R180" s="249"/>
      <c r="S180" s="249"/>
      <c r="T180" s="250"/>
      <c r="AT180" s="251" t="s">
        <v>150</v>
      </c>
      <c r="AU180" s="251" t="s">
        <v>92</v>
      </c>
      <c r="AV180" s="12" t="s">
        <v>92</v>
      </c>
      <c r="AW180" s="12" t="s">
        <v>41</v>
      </c>
      <c r="AX180" s="12" t="s">
        <v>77</v>
      </c>
      <c r="AY180" s="251" t="s">
        <v>139</v>
      </c>
    </row>
    <row r="181" s="13" customFormat="1">
      <c r="B181" s="252"/>
      <c r="C181" s="253"/>
      <c r="D181" s="228" t="s">
        <v>150</v>
      </c>
      <c r="E181" s="254" t="s">
        <v>34</v>
      </c>
      <c r="F181" s="255" t="s">
        <v>154</v>
      </c>
      <c r="G181" s="253"/>
      <c r="H181" s="256">
        <v>60</v>
      </c>
      <c r="I181" s="257"/>
      <c r="J181" s="253"/>
      <c r="K181" s="253"/>
      <c r="L181" s="258"/>
      <c r="M181" s="259"/>
      <c r="N181" s="260"/>
      <c r="O181" s="260"/>
      <c r="P181" s="260"/>
      <c r="Q181" s="260"/>
      <c r="R181" s="260"/>
      <c r="S181" s="260"/>
      <c r="T181" s="261"/>
      <c r="AT181" s="262" t="s">
        <v>150</v>
      </c>
      <c r="AU181" s="262" t="s">
        <v>92</v>
      </c>
      <c r="AV181" s="13" t="s">
        <v>146</v>
      </c>
      <c r="AW181" s="13" t="s">
        <v>41</v>
      </c>
      <c r="AX181" s="13" t="s">
        <v>82</v>
      </c>
      <c r="AY181" s="262" t="s">
        <v>139</v>
      </c>
    </row>
    <row r="182" s="1" customFormat="1" ht="38.25" customHeight="1">
      <c r="B182" s="46"/>
      <c r="C182" s="216" t="s">
        <v>251</v>
      </c>
      <c r="D182" s="216" t="s">
        <v>141</v>
      </c>
      <c r="E182" s="217" t="s">
        <v>252</v>
      </c>
      <c r="F182" s="218" t="s">
        <v>253</v>
      </c>
      <c r="G182" s="219" t="s">
        <v>157</v>
      </c>
      <c r="H182" s="220">
        <v>4</v>
      </c>
      <c r="I182" s="221"/>
      <c r="J182" s="222">
        <f>ROUND(I182*H182,2)</f>
        <v>0</v>
      </c>
      <c r="K182" s="218" t="s">
        <v>145</v>
      </c>
      <c r="L182" s="72"/>
      <c r="M182" s="223" t="s">
        <v>34</v>
      </c>
      <c r="N182" s="224" t="s">
        <v>48</v>
      </c>
      <c r="O182" s="47"/>
      <c r="P182" s="225">
        <f>O182*H182</f>
        <v>0</v>
      </c>
      <c r="Q182" s="225">
        <v>0</v>
      </c>
      <c r="R182" s="225">
        <f>Q182*H182</f>
        <v>0</v>
      </c>
      <c r="S182" s="225">
        <v>0</v>
      </c>
      <c r="T182" s="226">
        <f>S182*H182</f>
        <v>0</v>
      </c>
      <c r="AR182" s="23" t="s">
        <v>146</v>
      </c>
      <c r="AT182" s="23" t="s">
        <v>141</v>
      </c>
      <c r="AU182" s="23" t="s">
        <v>92</v>
      </c>
      <c r="AY182" s="23" t="s">
        <v>139</v>
      </c>
      <c r="BE182" s="227">
        <f>IF(N182="základní",J182,0)</f>
        <v>0</v>
      </c>
      <c r="BF182" s="227">
        <f>IF(N182="snížená",J182,0)</f>
        <v>0</v>
      </c>
      <c r="BG182" s="227">
        <f>IF(N182="zákl. přenesená",J182,0)</f>
        <v>0</v>
      </c>
      <c r="BH182" s="227">
        <f>IF(N182="sníž. přenesená",J182,0)</f>
        <v>0</v>
      </c>
      <c r="BI182" s="227">
        <f>IF(N182="nulová",J182,0)</f>
        <v>0</v>
      </c>
      <c r="BJ182" s="23" t="s">
        <v>82</v>
      </c>
      <c r="BK182" s="227">
        <f>ROUND(I182*H182,2)</f>
        <v>0</v>
      </c>
      <c r="BL182" s="23" t="s">
        <v>146</v>
      </c>
      <c r="BM182" s="23" t="s">
        <v>254</v>
      </c>
    </row>
    <row r="183" s="1" customFormat="1">
      <c r="B183" s="46"/>
      <c r="C183" s="74"/>
      <c r="D183" s="228" t="s">
        <v>148</v>
      </c>
      <c r="E183" s="74"/>
      <c r="F183" s="229" t="s">
        <v>213</v>
      </c>
      <c r="G183" s="74"/>
      <c r="H183" s="74"/>
      <c r="I183" s="187"/>
      <c r="J183" s="74"/>
      <c r="K183" s="74"/>
      <c r="L183" s="72"/>
      <c r="M183" s="230"/>
      <c r="N183" s="47"/>
      <c r="O183" s="47"/>
      <c r="P183" s="47"/>
      <c r="Q183" s="47"/>
      <c r="R183" s="47"/>
      <c r="S183" s="47"/>
      <c r="T183" s="95"/>
      <c r="AT183" s="23" t="s">
        <v>148</v>
      </c>
      <c r="AU183" s="23" t="s">
        <v>92</v>
      </c>
    </row>
    <row r="184" s="11" customFormat="1">
      <c r="B184" s="231"/>
      <c r="C184" s="232"/>
      <c r="D184" s="228" t="s">
        <v>150</v>
      </c>
      <c r="E184" s="233" t="s">
        <v>34</v>
      </c>
      <c r="F184" s="234" t="s">
        <v>151</v>
      </c>
      <c r="G184" s="232"/>
      <c r="H184" s="233" t="s">
        <v>34</v>
      </c>
      <c r="I184" s="235"/>
      <c r="J184" s="232"/>
      <c r="K184" s="232"/>
      <c r="L184" s="236"/>
      <c r="M184" s="237"/>
      <c r="N184" s="238"/>
      <c r="O184" s="238"/>
      <c r="P184" s="238"/>
      <c r="Q184" s="238"/>
      <c r="R184" s="238"/>
      <c r="S184" s="238"/>
      <c r="T184" s="239"/>
      <c r="AT184" s="240" t="s">
        <v>150</v>
      </c>
      <c r="AU184" s="240" t="s">
        <v>92</v>
      </c>
      <c r="AV184" s="11" t="s">
        <v>82</v>
      </c>
      <c r="AW184" s="11" t="s">
        <v>41</v>
      </c>
      <c r="AX184" s="11" t="s">
        <v>77</v>
      </c>
      <c r="AY184" s="240" t="s">
        <v>139</v>
      </c>
    </row>
    <row r="185" s="12" customFormat="1">
      <c r="B185" s="241"/>
      <c r="C185" s="242"/>
      <c r="D185" s="228" t="s">
        <v>150</v>
      </c>
      <c r="E185" s="243" t="s">
        <v>34</v>
      </c>
      <c r="F185" s="244" t="s">
        <v>255</v>
      </c>
      <c r="G185" s="242"/>
      <c r="H185" s="245">
        <v>4</v>
      </c>
      <c r="I185" s="246"/>
      <c r="J185" s="242"/>
      <c r="K185" s="242"/>
      <c r="L185" s="247"/>
      <c r="M185" s="248"/>
      <c r="N185" s="249"/>
      <c r="O185" s="249"/>
      <c r="P185" s="249"/>
      <c r="Q185" s="249"/>
      <c r="R185" s="249"/>
      <c r="S185" s="249"/>
      <c r="T185" s="250"/>
      <c r="AT185" s="251" t="s">
        <v>150</v>
      </c>
      <c r="AU185" s="251" t="s">
        <v>92</v>
      </c>
      <c r="AV185" s="12" t="s">
        <v>92</v>
      </c>
      <c r="AW185" s="12" t="s">
        <v>41</v>
      </c>
      <c r="AX185" s="12" t="s">
        <v>77</v>
      </c>
      <c r="AY185" s="251" t="s">
        <v>139</v>
      </c>
    </row>
    <row r="186" s="13" customFormat="1">
      <c r="B186" s="252"/>
      <c r="C186" s="253"/>
      <c r="D186" s="228" t="s">
        <v>150</v>
      </c>
      <c r="E186" s="254" t="s">
        <v>34</v>
      </c>
      <c r="F186" s="255" t="s">
        <v>154</v>
      </c>
      <c r="G186" s="253"/>
      <c r="H186" s="256">
        <v>4</v>
      </c>
      <c r="I186" s="257"/>
      <c r="J186" s="253"/>
      <c r="K186" s="253"/>
      <c r="L186" s="258"/>
      <c r="M186" s="259"/>
      <c r="N186" s="260"/>
      <c r="O186" s="260"/>
      <c r="P186" s="260"/>
      <c r="Q186" s="260"/>
      <c r="R186" s="260"/>
      <c r="S186" s="260"/>
      <c r="T186" s="261"/>
      <c r="AT186" s="262" t="s">
        <v>150</v>
      </c>
      <c r="AU186" s="262" t="s">
        <v>92</v>
      </c>
      <c r="AV186" s="13" t="s">
        <v>146</v>
      </c>
      <c r="AW186" s="13" t="s">
        <v>41</v>
      </c>
      <c r="AX186" s="13" t="s">
        <v>82</v>
      </c>
      <c r="AY186" s="262" t="s">
        <v>139</v>
      </c>
    </row>
    <row r="187" s="1" customFormat="1" ht="38.25" customHeight="1">
      <c r="B187" s="46"/>
      <c r="C187" s="216" t="s">
        <v>9</v>
      </c>
      <c r="D187" s="216" t="s">
        <v>141</v>
      </c>
      <c r="E187" s="217" t="s">
        <v>256</v>
      </c>
      <c r="F187" s="218" t="s">
        <v>257</v>
      </c>
      <c r="G187" s="219" t="s">
        <v>157</v>
      </c>
      <c r="H187" s="220">
        <v>4</v>
      </c>
      <c r="I187" s="221"/>
      <c r="J187" s="222">
        <f>ROUND(I187*H187,2)</f>
        <v>0</v>
      </c>
      <c r="K187" s="218" t="s">
        <v>145</v>
      </c>
      <c r="L187" s="72"/>
      <c r="M187" s="223" t="s">
        <v>34</v>
      </c>
      <c r="N187" s="224" t="s">
        <v>48</v>
      </c>
      <c r="O187" s="47"/>
      <c r="P187" s="225">
        <f>O187*H187</f>
        <v>0</v>
      </c>
      <c r="Q187" s="225">
        <v>0</v>
      </c>
      <c r="R187" s="225">
        <f>Q187*H187</f>
        <v>0</v>
      </c>
      <c r="S187" s="225">
        <v>0</v>
      </c>
      <c r="T187" s="226">
        <f>S187*H187</f>
        <v>0</v>
      </c>
      <c r="AR187" s="23" t="s">
        <v>146</v>
      </c>
      <c r="AT187" s="23" t="s">
        <v>141</v>
      </c>
      <c r="AU187" s="23" t="s">
        <v>92</v>
      </c>
      <c r="AY187" s="23" t="s">
        <v>139</v>
      </c>
      <c r="BE187" s="227">
        <f>IF(N187="základní",J187,0)</f>
        <v>0</v>
      </c>
      <c r="BF187" s="227">
        <f>IF(N187="snížená",J187,0)</f>
        <v>0</v>
      </c>
      <c r="BG187" s="227">
        <f>IF(N187="zákl. přenesená",J187,0)</f>
        <v>0</v>
      </c>
      <c r="BH187" s="227">
        <f>IF(N187="sníž. přenesená",J187,0)</f>
        <v>0</v>
      </c>
      <c r="BI187" s="227">
        <f>IF(N187="nulová",J187,0)</f>
        <v>0</v>
      </c>
      <c r="BJ187" s="23" t="s">
        <v>82</v>
      </c>
      <c r="BK187" s="227">
        <f>ROUND(I187*H187,2)</f>
        <v>0</v>
      </c>
      <c r="BL187" s="23" t="s">
        <v>146</v>
      </c>
      <c r="BM187" s="23" t="s">
        <v>258</v>
      </c>
    </row>
    <row r="188" s="1" customFormat="1">
      <c r="B188" s="46"/>
      <c r="C188" s="74"/>
      <c r="D188" s="228" t="s">
        <v>148</v>
      </c>
      <c r="E188" s="74"/>
      <c r="F188" s="229" t="s">
        <v>213</v>
      </c>
      <c r="G188" s="74"/>
      <c r="H188" s="74"/>
      <c r="I188" s="187"/>
      <c r="J188" s="74"/>
      <c r="K188" s="74"/>
      <c r="L188" s="72"/>
      <c r="M188" s="230"/>
      <c r="N188" s="47"/>
      <c r="O188" s="47"/>
      <c r="P188" s="47"/>
      <c r="Q188" s="47"/>
      <c r="R188" s="47"/>
      <c r="S188" s="47"/>
      <c r="T188" s="95"/>
      <c r="AT188" s="23" t="s">
        <v>148</v>
      </c>
      <c r="AU188" s="23" t="s">
        <v>92</v>
      </c>
    </row>
    <row r="189" s="11" customFormat="1">
      <c r="B189" s="231"/>
      <c r="C189" s="232"/>
      <c r="D189" s="228" t="s">
        <v>150</v>
      </c>
      <c r="E189" s="233" t="s">
        <v>34</v>
      </c>
      <c r="F189" s="234" t="s">
        <v>151</v>
      </c>
      <c r="G189" s="232"/>
      <c r="H189" s="233" t="s">
        <v>34</v>
      </c>
      <c r="I189" s="235"/>
      <c r="J189" s="232"/>
      <c r="K189" s="232"/>
      <c r="L189" s="236"/>
      <c r="M189" s="237"/>
      <c r="N189" s="238"/>
      <c r="O189" s="238"/>
      <c r="P189" s="238"/>
      <c r="Q189" s="238"/>
      <c r="R189" s="238"/>
      <c r="S189" s="238"/>
      <c r="T189" s="239"/>
      <c r="AT189" s="240" t="s">
        <v>150</v>
      </c>
      <c r="AU189" s="240" t="s">
        <v>92</v>
      </c>
      <c r="AV189" s="11" t="s">
        <v>82</v>
      </c>
      <c r="AW189" s="11" t="s">
        <v>41</v>
      </c>
      <c r="AX189" s="11" t="s">
        <v>77</v>
      </c>
      <c r="AY189" s="240" t="s">
        <v>139</v>
      </c>
    </row>
    <row r="190" s="12" customFormat="1">
      <c r="B190" s="241"/>
      <c r="C190" s="242"/>
      <c r="D190" s="228" t="s">
        <v>150</v>
      </c>
      <c r="E190" s="243" t="s">
        <v>34</v>
      </c>
      <c r="F190" s="244" t="s">
        <v>255</v>
      </c>
      <c r="G190" s="242"/>
      <c r="H190" s="245">
        <v>4</v>
      </c>
      <c r="I190" s="246"/>
      <c r="J190" s="242"/>
      <c r="K190" s="242"/>
      <c r="L190" s="247"/>
      <c r="M190" s="248"/>
      <c r="N190" s="249"/>
      <c r="O190" s="249"/>
      <c r="P190" s="249"/>
      <c r="Q190" s="249"/>
      <c r="R190" s="249"/>
      <c r="S190" s="249"/>
      <c r="T190" s="250"/>
      <c r="AT190" s="251" t="s">
        <v>150</v>
      </c>
      <c r="AU190" s="251" t="s">
        <v>92</v>
      </c>
      <c r="AV190" s="12" t="s">
        <v>92</v>
      </c>
      <c r="AW190" s="12" t="s">
        <v>41</v>
      </c>
      <c r="AX190" s="12" t="s">
        <v>77</v>
      </c>
      <c r="AY190" s="251" t="s">
        <v>139</v>
      </c>
    </row>
    <row r="191" s="13" customFormat="1">
      <c r="B191" s="252"/>
      <c r="C191" s="253"/>
      <c r="D191" s="228" t="s">
        <v>150</v>
      </c>
      <c r="E191" s="254" t="s">
        <v>34</v>
      </c>
      <c r="F191" s="255" t="s">
        <v>154</v>
      </c>
      <c r="G191" s="253"/>
      <c r="H191" s="256">
        <v>4</v>
      </c>
      <c r="I191" s="257"/>
      <c r="J191" s="253"/>
      <c r="K191" s="253"/>
      <c r="L191" s="258"/>
      <c r="M191" s="259"/>
      <c r="N191" s="260"/>
      <c r="O191" s="260"/>
      <c r="P191" s="260"/>
      <c r="Q191" s="260"/>
      <c r="R191" s="260"/>
      <c r="S191" s="260"/>
      <c r="T191" s="261"/>
      <c r="AT191" s="262" t="s">
        <v>150</v>
      </c>
      <c r="AU191" s="262" t="s">
        <v>92</v>
      </c>
      <c r="AV191" s="13" t="s">
        <v>146</v>
      </c>
      <c r="AW191" s="13" t="s">
        <v>41</v>
      </c>
      <c r="AX191" s="13" t="s">
        <v>82</v>
      </c>
      <c r="AY191" s="262" t="s">
        <v>139</v>
      </c>
    </row>
    <row r="192" s="1" customFormat="1" ht="38.25" customHeight="1">
      <c r="B192" s="46"/>
      <c r="C192" s="216" t="s">
        <v>259</v>
      </c>
      <c r="D192" s="216" t="s">
        <v>141</v>
      </c>
      <c r="E192" s="217" t="s">
        <v>260</v>
      </c>
      <c r="F192" s="218" t="s">
        <v>261</v>
      </c>
      <c r="G192" s="219" t="s">
        <v>157</v>
      </c>
      <c r="H192" s="220">
        <v>4</v>
      </c>
      <c r="I192" s="221"/>
      <c r="J192" s="222">
        <f>ROUND(I192*H192,2)</f>
        <v>0</v>
      </c>
      <c r="K192" s="218" t="s">
        <v>145</v>
      </c>
      <c r="L192" s="72"/>
      <c r="M192" s="223" t="s">
        <v>34</v>
      </c>
      <c r="N192" s="224" t="s">
        <v>48</v>
      </c>
      <c r="O192" s="47"/>
      <c r="P192" s="225">
        <f>O192*H192</f>
        <v>0</v>
      </c>
      <c r="Q192" s="225">
        <v>0</v>
      </c>
      <c r="R192" s="225">
        <f>Q192*H192</f>
        <v>0</v>
      </c>
      <c r="S192" s="225">
        <v>0</v>
      </c>
      <c r="T192" s="226">
        <f>S192*H192</f>
        <v>0</v>
      </c>
      <c r="AR192" s="23" t="s">
        <v>146</v>
      </c>
      <c r="AT192" s="23" t="s">
        <v>141</v>
      </c>
      <c r="AU192" s="23" t="s">
        <v>92</v>
      </c>
      <c r="AY192" s="23" t="s">
        <v>139</v>
      </c>
      <c r="BE192" s="227">
        <f>IF(N192="základní",J192,0)</f>
        <v>0</v>
      </c>
      <c r="BF192" s="227">
        <f>IF(N192="snížená",J192,0)</f>
        <v>0</v>
      </c>
      <c r="BG192" s="227">
        <f>IF(N192="zákl. přenesená",J192,0)</f>
        <v>0</v>
      </c>
      <c r="BH192" s="227">
        <f>IF(N192="sníž. přenesená",J192,0)</f>
        <v>0</v>
      </c>
      <c r="BI192" s="227">
        <f>IF(N192="nulová",J192,0)</f>
        <v>0</v>
      </c>
      <c r="BJ192" s="23" t="s">
        <v>82</v>
      </c>
      <c r="BK192" s="227">
        <f>ROUND(I192*H192,2)</f>
        <v>0</v>
      </c>
      <c r="BL192" s="23" t="s">
        <v>146</v>
      </c>
      <c r="BM192" s="23" t="s">
        <v>262</v>
      </c>
    </row>
    <row r="193" s="1" customFormat="1">
      <c r="B193" s="46"/>
      <c r="C193" s="74"/>
      <c r="D193" s="228" t="s">
        <v>148</v>
      </c>
      <c r="E193" s="74"/>
      <c r="F193" s="229" t="s">
        <v>213</v>
      </c>
      <c r="G193" s="74"/>
      <c r="H193" s="74"/>
      <c r="I193" s="187"/>
      <c r="J193" s="74"/>
      <c r="K193" s="74"/>
      <c r="L193" s="72"/>
      <c r="M193" s="230"/>
      <c r="N193" s="47"/>
      <c r="O193" s="47"/>
      <c r="P193" s="47"/>
      <c r="Q193" s="47"/>
      <c r="R193" s="47"/>
      <c r="S193" s="47"/>
      <c r="T193" s="95"/>
      <c r="AT193" s="23" t="s">
        <v>148</v>
      </c>
      <c r="AU193" s="23" t="s">
        <v>92</v>
      </c>
    </row>
    <row r="194" s="11" customFormat="1">
      <c r="B194" s="231"/>
      <c r="C194" s="232"/>
      <c r="D194" s="228" t="s">
        <v>150</v>
      </c>
      <c r="E194" s="233" t="s">
        <v>34</v>
      </c>
      <c r="F194" s="234" t="s">
        <v>151</v>
      </c>
      <c r="G194" s="232"/>
      <c r="H194" s="233" t="s">
        <v>34</v>
      </c>
      <c r="I194" s="235"/>
      <c r="J194" s="232"/>
      <c r="K194" s="232"/>
      <c r="L194" s="236"/>
      <c r="M194" s="237"/>
      <c r="N194" s="238"/>
      <c r="O194" s="238"/>
      <c r="P194" s="238"/>
      <c r="Q194" s="238"/>
      <c r="R194" s="238"/>
      <c r="S194" s="238"/>
      <c r="T194" s="239"/>
      <c r="AT194" s="240" t="s">
        <v>150</v>
      </c>
      <c r="AU194" s="240" t="s">
        <v>92</v>
      </c>
      <c r="AV194" s="11" t="s">
        <v>82</v>
      </c>
      <c r="AW194" s="11" t="s">
        <v>41</v>
      </c>
      <c r="AX194" s="11" t="s">
        <v>77</v>
      </c>
      <c r="AY194" s="240" t="s">
        <v>139</v>
      </c>
    </row>
    <row r="195" s="12" customFormat="1">
      <c r="B195" s="241"/>
      <c r="C195" s="242"/>
      <c r="D195" s="228" t="s">
        <v>150</v>
      </c>
      <c r="E195" s="243" t="s">
        <v>34</v>
      </c>
      <c r="F195" s="244" t="s">
        <v>255</v>
      </c>
      <c r="G195" s="242"/>
      <c r="H195" s="245">
        <v>4</v>
      </c>
      <c r="I195" s="246"/>
      <c r="J195" s="242"/>
      <c r="K195" s="242"/>
      <c r="L195" s="247"/>
      <c r="M195" s="248"/>
      <c r="N195" s="249"/>
      <c r="O195" s="249"/>
      <c r="P195" s="249"/>
      <c r="Q195" s="249"/>
      <c r="R195" s="249"/>
      <c r="S195" s="249"/>
      <c r="T195" s="250"/>
      <c r="AT195" s="251" t="s">
        <v>150</v>
      </c>
      <c r="AU195" s="251" t="s">
        <v>92</v>
      </c>
      <c r="AV195" s="12" t="s">
        <v>92</v>
      </c>
      <c r="AW195" s="12" t="s">
        <v>41</v>
      </c>
      <c r="AX195" s="12" t="s">
        <v>77</v>
      </c>
      <c r="AY195" s="251" t="s">
        <v>139</v>
      </c>
    </row>
    <row r="196" s="13" customFormat="1">
      <c r="B196" s="252"/>
      <c r="C196" s="253"/>
      <c r="D196" s="228" t="s">
        <v>150</v>
      </c>
      <c r="E196" s="254" t="s">
        <v>34</v>
      </c>
      <c r="F196" s="255" t="s">
        <v>154</v>
      </c>
      <c r="G196" s="253"/>
      <c r="H196" s="256">
        <v>4</v>
      </c>
      <c r="I196" s="257"/>
      <c r="J196" s="253"/>
      <c r="K196" s="253"/>
      <c r="L196" s="258"/>
      <c r="M196" s="259"/>
      <c r="N196" s="260"/>
      <c r="O196" s="260"/>
      <c r="P196" s="260"/>
      <c r="Q196" s="260"/>
      <c r="R196" s="260"/>
      <c r="S196" s="260"/>
      <c r="T196" s="261"/>
      <c r="AT196" s="262" t="s">
        <v>150</v>
      </c>
      <c r="AU196" s="262" t="s">
        <v>92</v>
      </c>
      <c r="AV196" s="13" t="s">
        <v>146</v>
      </c>
      <c r="AW196" s="13" t="s">
        <v>41</v>
      </c>
      <c r="AX196" s="13" t="s">
        <v>82</v>
      </c>
      <c r="AY196" s="262" t="s">
        <v>139</v>
      </c>
    </row>
    <row r="197" s="1" customFormat="1" ht="38.25" customHeight="1">
      <c r="B197" s="46"/>
      <c r="C197" s="216" t="s">
        <v>263</v>
      </c>
      <c r="D197" s="216" t="s">
        <v>141</v>
      </c>
      <c r="E197" s="217" t="s">
        <v>264</v>
      </c>
      <c r="F197" s="218" t="s">
        <v>265</v>
      </c>
      <c r="G197" s="219" t="s">
        <v>157</v>
      </c>
      <c r="H197" s="220">
        <v>4</v>
      </c>
      <c r="I197" s="221"/>
      <c r="J197" s="222">
        <f>ROUND(I197*H197,2)</f>
        <v>0</v>
      </c>
      <c r="K197" s="218" t="s">
        <v>145</v>
      </c>
      <c r="L197" s="72"/>
      <c r="M197" s="223" t="s">
        <v>34</v>
      </c>
      <c r="N197" s="224" t="s">
        <v>48</v>
      </c>
      <c r="O197" s="47"/>
      <c r="P197" s="225">
        <f>O197*H197</f>
        <v>0</v>
      </c>
      <c r="Q197" s="225">
        <v>0</v>
      </c>
      <c r="R197" s="225">
        <f>Q197*H197</f>
        <v>0</v>
      </c>
      <c r="S197" s="225">
        <v>0</v>
      </c>
      <c r="T197" s="226">
        <f>S197*H197</f>
        <v>0</v>
      </c>
      <c r="AR197" s="23" t="s">
        <v>146</v>
      </c>
      <c r="AT197" s="23" t="s">
        <v>141</v>
      </c>
      <c r="AU197" s="23" t="s">
        <v>92</v>
      </c>
      <c r="AY197" s="23" t="s">
        <v>139</v>
      </c>
      <c r="BE197" s="227">
        <f>IF(N197="základní",J197,0)</f>
        <v>0</v>
      </c>
      <c r="BF197" s="227">
        <f>IF(N197="snížená",J197,0)</f>
        <v>0</v>
      </c>
      <c r="BG197" s="227">
        <f>IF(N197="zákl. přenesená",J197,0)</f>
        <v>0</v>
      </c>
      <c r="BH197" s="227">
        <f>IF(N197="sníž. přenesená",J197,0)</f>
        <v>0</v>
      </c>
      <c r="BI197" s="227">
        <f>IF(N197="nulová",J197,0)</f>
        <v>0</v>
      </c>
      <c r="BJ197" s="23" t="s">
        <v>82</v>
      </c>
      <c r="BK197" s="227">
        <f>ROUND(I197*H197,2)</f>
        <v>0</v>
      </c>
      <c r="BL197" s="23" t="s">
        <v>146</v>
      </c>
      <c r="BM197" s="23" t="s">
        <v>266</v>
      </c>
    </row>
    <row r="198" s="1" customFormat="1">
      <c r="B198" s="46"/>
      <c r="C198" s="74"/>
      <c r="D198" s="228" t="s">
        <v>148</v>
      </c>
      <c r="E198" s="74"/>
      <c r="F198" s="229" t="s">
        <v>213</v>
      </c>
      <c r="G198" s="74"/>
      <c r="H198" s="74"/>
      <c r="I198" s="187"/>
      <c r="J198" s="74"/>
      <c r="K198" s="74"/>
      <c r="L198" s="72"/>
      <c r="M198" s="230"/>
      <c r="N198" s="47"/>
      <c r="O198" s="47"/>
      <c r="P198" s="47"/>
      <c r="Q198" s="47"/>
      <c r="R198" s="47"/>
      <c r="S198" s="47"/>
      <c r="T198" s="95"/>
      <c r="AT198" s="23" t="s">
        <v>148</v>
      </c>
      <c r="AU198" s="23" t="s">
        <v>92</v>
      </c>
    </row>
    <row r="199" s="11" customFormat="1">
      <c r="B199" s="231"/>
      <c r="C199" s="232"/>
      <c r="D199" s="228" t="s">
        <v>150</v>
      </c>
      <c r="E199" s="233" t="s">
        <v>34</v>
      </c>
      <c r="F199" s="234" t="s">
        <v>151</v>
      </c>
      <c r="G199" s="232"/>
      <c r="H199" s="233" t="s">
        <v>34</v>
      </c>
      <c r="I199" s="235"/>
      <c r="J199" s="232"/>
      <c r="K199" s="232"/>
      <c r="L199" s="236"/>
      <c r="M199" s="237"/>
      <c r="N199" s="238"/>
      <c r="O199" s="238"/>
      <c r="P199" s="238"/>
      <c r="Q199" s="238"/>
      <c r="R199" s="238"/>
      <c r="S199" s="238"/>
      <c r="T199" s="239"/>
      <c r="AT199" s="240" t="s">
        <v>150</v>
      </c>
      <c r="AU199" s="240" t="s">
        <v>92</v>
      </c>
      <c r="AV199" s="11" t="s">
        <v>82</v>
      </c>
      <c r="AW199" s="11" t="s">
        <v>41</v>
      </c>
      <c r="AX199" s="11" t="s">
        <v>77</v>
      </c>
      <c r="AY199" s="240" t="s">
        <v>139</v>
      </c>
    </row>
    <row r="200" s="12" customFormat="1">
      <c r="B200" s="241"/>
      <c r="C200" s="242"/>
      <c r="D200" s="228" t="s">
        <v>150</v>
      </c>
      <c r="E200" s="243" t="s">
        <v>34</v>
      </c>
      <c r="F200" s="244" t="s">
        <v>255</v>
      </c>
      <c r="G200" s="242"/>
      <c r="H200" s="245">
        <v>4</v>
      </c>
      <c r="I200" s="246"/>
      <c r="J200" s="242"/>
      <c r="K200" s="242"/>
      <c r="L200" s="247"/>
      <c r="M200" s="248"/>
      <c r="N200" s="249"/>
      <c r="O200" s="249"/>
      <c r="P200" s="249"/>
      <c r="Q200" s="249"/>
      <c r="R200" s="249"/>
      <c r="S200" s="249"/>
      <c r="T200" s="250"/>
      <c r="AT200" s="251" t="s">
        <v>150</v>
      </c>
      <c r="AU200" s="251" t="s">
        <v>92</v>
      </c>
      <c r="AV200" s="12" t="s">
        <v>92</v>
      </c>
      <c r="AW200" s="12" t="s">
        <v>41</v>
      </c>
      <c r="AX200" s="12" t="s">
        <v>77</v>
      </c>
      <c r="AY200" s="251" t="s">
        <v>139</v>
      </c>
    </row>
    <row r="201" s="13" customFormat="1">
      <c r="B201" s="252"/>
      <c r="C201" s="253"/>
      <c r="D201" s="228" t="s">
        <v>150</v>
      </c>
      <c r="E201" s="254" t="s">
        <v>34</v>
      </c>
      <c r="F201" s="255" t="s">
        <v>154</v>
      </c>
      <c r="G201" s="253"/>
      <c r="H201" s="256">
        <v>4</v>
      </c>
      <c r="I201" s="257"/>
      <c r="J201" s="253"/>
      <c r="K201" s="253"/>
      <c r="L201" s="258"/>
      <c r="M201" s="259"/>
      <c r="N201" s="260"/>
      <c r="O201" s="260"/>
      <c r="P201" s="260"/>
      <c r="Q201" s="260"/>
      <c r="R201" s="260"/>
      <c r="S201" s="260"/>
      <c r="T201" s="261"/>
      <c r="AT201" s="262" t="s">
        <v>150</v>
      </c>
      <c r="AU201" s="262" t="s">
        <v>92</v>
      </c>
      <c r="AV201" s="13" t="s">
        <v>146</v>
      </c>
      <c r="AW201" s="13" t="s">
        <v>41</v>
      </c>
      <c r="AX201" s="13" t="s">
        <v>82</v>
      </c>
      <c r="AY201" s="262" t="s">
        <v>139</v>
      </c>
    </row>
    <row r="202" s="1" customFormat="1" ht="38.25" customHeight="1">
      <c r="B202" s="46"/>
      <c r="C202" s="216" t="s">
        <v>267</v>
      </c>
      <c r="D202" s="216" t="s">
        <v>141</v>
      </c>
      <c r="E202" s="217" t="s">
        <v>268</v>
      </c>
      <c r="F202" s="218" t="s">
        <v>269</v>
      </c>
      <c r="G202" s="219" t="s">
        <v>202</v>
      </c>
      <c r="H202" s="220">
        <v>120.054</v>
      </c>
      <c r="I202" s="221"/>
      <c r="J202" s="222">
        <f>ROUND(I202*H202,2)</f>
        <v>0</v>
      </c>
      <c r="K202" s="218" t="s">
        <v>145</v>
      </c>
      <c r="L202" s="72"/>
      <c r="M202" s="223" t="s">
        <v>34</v>
      </c>
      <c r="N202" s="224" t="s">
        <v>48</v>
      </c>
      <c r="O202" s="47"/>
      <c r="P202" s="225">
        <f>O202*H202</f>
        <v>0</v>
      </c>
      <c r="Q202" s="225">
        <v>0</v>
      </c>
      <c r="R202" s="225">
        <f>Q202*H202</f>
        <v>0</v>
      </c>
      <c r="S202" s="225">
        <v>0</v>
      </c>
      <c r="T202" s="226">
        <f>S202*H202</f>
        <v>0</v>
      </c>
      <c r="AR202" s="23" t="s">
        <v>146</v>
      </c>
      <c r="AT202" s="23" t="s">
        <v>141</v>
      </c>
      <c r="AU202" s="23" t="s">
        <v>92</v>
      </c>
      <c r="AY202" s="23" t="s">
        <v>139</v>
      </c>
      <c r="BE202" s="227">
        <f>IF(N202="základní",J202,0)</f>
        <v>0</v>
      </c>
      <c r="BF202" s="227">
        <f>IF(N202="snížená",J202,0)</f>
        <v>0</v>
      </c>
      <c r="BG202" s="227">
        <f>IF(N202="zákl. přenesená",J202,0)</f>
        <v>0</v>
      </c>
      <c r="BH202" s="227">
        <f>IF(N202="sníž. přenesená",J202,0)</f>
        <v>0</v>
      </c>
      <c r="BI202" s="227">
        <f>IF(N202="nulová",J202,0)</f>
        <v>0</v>
      </c>
      <c r="BJ202" s="23" t="s">
        <v>82</v>
      </c>
      <c r="BK202" s="227">
        <f>ROUND(I202*H202,2)</f>
        <v>0</v>
      </c>
      <c r="BL202" s="23" t="s">
        <v>146</v>
      </c>
      <c r="BM202" s="23" t="s">
        <v>270</v>
      </c>
    </row>
    <row r="203" s="1" customFormat="1">
      <c r="B203" s="46"/>
      <c r="C203" s="74"/>
      <c r="D203" s="228" t="s">
        <v>148</v>
      </c>
      <c r="E203" s="74"/>
      <c r="F203" s="229" t="s">
        <v>271</v>
      </c>
      <c r="G203" s="74"/>
      <c r="H203" s="74"/>
      <c r="I203" s="187"/>
      <c r="J203" s="74"/>
      <c r="K203" s="74"/>
      <c r="L203" s="72"/>
      <c r="M203" s="230"/>
      <c r="N203" s="47"/>
      <c r="O203" s="47"/>
      <c r="P203" s="47"/>
      <c r="Q203" s="47"/>
      <c r="R203" s="47"/>
      <c r="S203" s="47"/>
      <c r="T203" s="95"/>
      <c r="AT203" s="23" t="s">
        <v>148</v>
      </c>
      <c r="AU203" s="23" t="s">
        <v>92</v>
      </c>
    </row>
    <row r="204" s="12" customFormat="1">
      <c r="B204" s="241"/>
      <c r="C204" s="242"/>
      <c r="D204" s="228" t="s">
        <v>150</v>
      </c>
      <c r="E204" s="243" t="s">
        <v>34</v>
      </c>
      <c r="F204" s="244" t="s">
        <v>89</v>
      </c>
      <c r="G204" s="242"/>
      <c r="H204" s="245">
        <v>120.054</v>
      </c>
      <c r="I204" s="246"/>
      <c r="J204" s="242"/>
      <c r="K204" s="242"/>
      <c r="L204" s="247"/>
      <c r="M204" s="248"/>
      <c r="N204" s="249"/>
      <c r="O204" s="249"/>
      <c r="P204" s="249"/>
      <c r="Q204" s="249"/>
      <c r="R204" s="249"/>
      <c r="S204" s="249"/>
      <c r="T204" s="250"/>
      <c r="AT204" s="251" t="s">
        <v>150</v>
      </c>
      <c r="AU204" s="251" t="s">
        <v>92</v>
      </c>
      <c r="AV204" s="12" t="s">
        <v>92</v>
      </c>
      <c r="AW204" s="12" t="s">
        <v>41</v>
      </c>
      <c r="AX204" s="12" t="s">
        <v>82</v>
      </c>
      <c r="AY204" s="251" t="s">
        <v>139</v>
      </c>
    </row>
    <row r="205" s="1" customFormat="1" ht="51" customHeight="1">
      <c r="B205" s="46"/>
      <c r="C205" s="216" t="s">
        <v>272</v>
      </c>
      <c r="D205" s="216" t="s">
        <v>141</v>
      </c>
      <c r="E205" s="217" t="s">
        <v>273</v>
      </c>
      <c r="F205" s="218" t="s">
        <v>274</v>
      </c>
      <c r="G205" s="219" t="s">
        <v>202</v>
      </c>
      <c r="H205" s="220">
        <v>600.26999999999998</v>
      </c>
      <c r="I205" s="221"/>
      <c r="J205" s="222">
        <f>ROUND(I205*H205,2)</f>
        <v>0</v>
      </c>
      <c r="K205" s="218" t="s">
        <v>145</v>
      </c>
      <c r="L205" s="72"/>
      <c r="M205" s="223" t="s">
        <v>34</v>
      </c>
      <c r="N205" s="224" t="s">
        <v>48</v>
      </c>
      <c r="O205" s="47"/>
      <c r="P205" s="225">
        <f>O205*H205</f>
        <v>0</v>
      </c>
      <c r="Q205" s="225">
        <v>0</v>
      </c>
      <c r="R205" s="225">
        <f>Q205*H205</f>
        <v>0</v>
      </c>
      <c r="S205" s="225">
        <v>0</v>
      </c>
      <c r="T205" s="226">
        <f>S205*H205</f>
        <v>0</v>
      </c>
      <c r="AR205" s="23" t="s">
        <v>146</v>
      </c>
      <c r="AT205" s="23" t="s">
        <v>141</v>
      </c>
      <c r="AU205" s="23" t="s">
        <v>92</v>
      </c>
      <c r="AY205" s="23" t="s">
        <v>139</v>
      </c>
      <c r="BE205" s="227">
        <f>IF(N205="základní",J205,0)</f>
        <v>0</v>
      </c>
      <c r="BF205" s="227">
        <f>IF(N205="snížená",J205,0)</f>
        <v>0</v>
      </c>
      <c r="BG205" s="227">
        <f>IF(N205="zákl. přenesená",J205,0)</f>
        <v>0</v>
      </c>
      <c r="BH205" s="227">
        <f>IF(N205="sníž. přenesená",J205,0)</f>
        <v>0</v>
      </c>
      <c r="BI205" s="227">
        <f>IF(N205="nulová",J205,0)</f>
        <v>0</v>
      </c>
      <c r="BJ205" s="23" t="s">
        <v>82</v>
      </c>
      <c r="BK205" s="227">
        <f>ROUND(I205*H205,2)</f>
        <v>0</v>
      </c>
      <c r="BL205" s="23" t="s">
        <v>146</v>
      </c>
      <c r="BM205" s="23" t="s">
        <v>275</v>
      </c>
    </row>
    <row r="206" s="1" customFormat="1">
      <c r="B206" s="46"/>
      <c r="C206" s="74"/>
      <c r="D206" s="228" t="s">
        <v>148</v>
      </c>
      <c r="E206" s="74"/>
      <c r="F206" s="229" t="s">
        <v>271</v>
      </c>
      <c r="G206" s="74"/>
      <c r="H206" s="74"/>
      <c r="I206" s="187"/>
      <c r="J206" s="74"/>
      <c r="K206" s="74"/>
      <c r="L206" s="72"/>
      <c r="M206" s="230"/>
      <c r="N206" s="47"/>
      <c r="O206" s="47"/>
      <c r="P206" s="47"/>
      <c r="Q206" s="47"/>
      <c r="R206" s="47"/>
      <c r="S206" s="47"/>
      <c r="T206" s="95"/>
      <c r="AT206" s="23" t="s">
        <v>148</v>
      </c>
      <c r="AU206" s="23" t="s">
        <v>92</v>
      </c>
    </row>
    <row r="207" s="12" customFormat="1">
      <c r="B207" s="241"/>
      <c r="C207" s="242"/>
      <c r="D207" s="228" t="s">
        <v>150</v>
      </c>
      <c r="E207" s="243" t="s">
        <v>34</v>
      </c>
      <c r="F207" s="244" t="s">
        <v>276</v>
      </c>
      <c r="G207" s="242"/>
      <c r="H207" s="245">
        <v>600.26999999999998</v>
      </c>
      <c r="I207" s="246"/>
      <c r="J207" s="242"/>
      <c r="K207" s="242"/>
      <c r="L207" s="247"/>
      <c r="M207" s="248"/>
      <c r="N207" s="249"/>
      <c r="O207" s="249"/>
      <c r="P207" s="249"/>
      <c r="Q207" s="249"/>
      <c r="R207" s="249"/>
      <c r="S207" s="249"/>
      <c r="T207" s="250"/>
      <c r="AT207" s="251" t="s">
        <v>150</v>
      </c>
      <c r="AU207" s="251" t="s">
        <v>92</v>
      </c>
      <c r="AV207" s="12" t="s">
        <v>92</v>
      </c>
      <c r="AW207" s="12" t="s">
        <v>41</v>
      </c>
      <c r="AX207" s="12" t="s">
        <v>82</v>
      </c>
      <c r="AY207" s="251" t="s">
        <v>139</v>
      </c>
    </row>
    <row r="208" s="1" customFormat="1" ht="25.5" customHeight="1">
      <c r="B208" s="46"/>
      <c r="C208" s="216" t="s">
        <v>277</v>
      </c>
      <c r="D208" s="216" t="s">
        <v>141</v>
      </c>
      <c r="E208" s="217" t="s">
        <v>278</v>
      </c>
      <c r="F208" s="218" t="s">
        <v>279</v>
      </c>
      <c r="G208" s="219" t="s">
        <v>280</v>
      </c>
      <c r="H208" s="220">
        <v>216.09700000000001</v>
      </c>
      <c r="I208" s="221"/>
      <c r="J208" s="222">
        <f>ROUND(I208*H208,2)</f>
        <v>0</v>
      </c>
      <c r="K208" s="218" t="s">
        <v>145</v>
      </c>
      <c r="L208" s="72"/>
      <c r="M208" s="223" t="s">
        <v>34</v>
      </c>
      <c r="N208" s="224" t="s">
        <v>48</v>
      </c>
      <c r="O208" s="47"/>
      <c r="P208" s="225">
        <f>O208*H208</f>
        <v>0</v>
      </c>
      <c r="Q208" s="225">
        <v>0</v>
      </c>
      <c r="R208" s="225">
        <f>Q208*H208</f>
        <v>0</v>
      </c>
      <c r="S208" s="225">
        <v>0</v>
      </c>
      <c r="T208" s="226">
        <f>S208*H208</f>
        <v>0</v>
      </c>
      <c r="AR208" s="23" t="s">
        <v>146</v>
      </c>
      <c r="AT208" s="23" t="s">
        <v>141</v>
      </c>
      <c r="AU208" s="23" t="s">
        <v>92</v>
      </c>
      <c r="AY208" s="23" t="s">
        <v>139</v>
      </c>
      <c r="BE208" s="227">
        <f>IF(N208="základní",J208,0)</f>
        <v>0</v>
      </c>
      <c r="BF208" s="227">
        <f>IF(N208="snížená",J208,0)</f>
        <v>0</v>
      </c>
      <c r="BG208" s="227">
        <f>IF(N208="zákl. přenesená",J208,0)</f>
        <v>0</v>
      </c>
      <c r="BH208" s="227">
        <f>IF(N208="sníž. přenesená",J208,0)</f>
        <v>0</v>
      </c>
      <c r="BI208" s="227">
        <f>IF(N208="nulová",J208,0)</f>
        <v>0</v>
      </c>
      <c r="BJ208" s="23" t="s">
        <v>82</v>
      </c>
      <c r="BK208" s="227">
        <f>ROUND(I208*H208,2)</f>
        <v>0</v>
      </c>
      <c r="BL208" s="23" t="s">
        <v>146</v>
      </c>
      <c r="BM208" s="23" t="s">
        <v>281</v>
      </c>
    </row>
    <row r="209" s="1" customFormat="1">
      <c r="B209" s="46"/>
      <c r="C209" s="74"/>
      <c r="D209" s="228" t="s">
        <v>148</v>
      </c>
      <c r="E209" s="74"/>
      <c r="F209" s="229" t="s">
        <v>282</v>
      </c>
      <c r="G209" s="74"/>
      <c r="H209" s="74"/>
      <c r="I209" s="187"/>
      <c r="J209" s="74"/>
      <c r="K209" s="74"/>
      <c r="L209" s="72"/>
      <c r="M209" s="230"/>
      <c r="N209" s="47"/>
      <c r="O209" s="47"/>
      <c r="P209" s="47"/>
      <c r="Q209" s="47"/>
      <c r="R209" s="47"/>
      <c r="S209" s="47"/>
      <c r="T209" s="95"/>
      <c r="AT209" s="23" t="s">
        <v>148</v>
      </c>
      <c r="AU209" s="23" t="s">
        <v>92</v>
      </c>
    </row>
    <row r="210" s="12" customFormat="1">
      <c r="B210" s="241"/>
      <c r="C210" s="242"/>
      <c r="D210" s="228" t="s">
        <v>150</v>
      </c>
      <c r="E210" s="243" t="s">
        <v>34</v>
      </c>
      <c r="F210" s="244" t="s">
        <v>283</v>
      </c>
      <c r="G210" s="242"/>
      <c r="H210" s="245">
        <v>216.09700000000001</v>
      </c>
      <c r="I210" s="246"/>
      <c r="J210" s="242"/>
      <c r="K210" s="242"/>
      <c r="L210" s="247"/>
      <c r="M210" s="248"/>
      <c r="N210" s="249"/>
      <c r="O210" s="249"/>
      <c r="P210" s="249"/>
      <c r="Q210" s="249"/>
      <c r="R210" s="249"/>
      <c r="S210" s="249"/>
      <c r="T210" s="250"/>
      <c r="AT210" s="251" t="s">
        <v>150</v>
      </c>
      <c r="AU210" s="251" t="s">
        <v>92</v>
      </c>
      <c r="AV210" s="12" t="s">
        <v>92</v>
      </c>
      <c r="AW210" s="12" t="s">
        <v>41</v>
      </c>
      <c r="AX210" s="12" t="s">
        <v>82</v>
      </c>
      <c r="AY210" s="251" t="s">
        <v>139</v>
      </c>
    </row>
    <row r="211" s="1" customFormat="1" ht="25.5" customHeight="1">
      <c r="B211" s="46"/>
      <c r="C211" s="216" t="s">
        <v>284</v>
      </c>
      <c r="D211" s="216" t="s">
        <v>141</v>
      </c>
      <c r="E211" s="217" t="s">
        <v>285</v>
      </c>
      <c r="F211" s="218" t="s">
        <v>286</v>
      </c>
      <c r="G211" s="219" t="s">
        <v>144</v>
      </c>
      <c r="H211" s="220">
        <v>212</v>
      </c>
      <c r="I211" s="221"/>
      <c r="J211" s="222">
        <f>ROUND(I211*H211,2)</f>
        <v>0</v>
      </c>
      <c r="K211" s="218" t="s">
        <v>145</v>
      </c>
      <c r="L211" s="72"/>
      <c r="M211" s="223" t="s">
        <v>34</v>
      </c>
      <c r="N211" s="224" t="s">
        <v>48</v>
      </c>
      <c r="O211" s="47"/>
      <c r="P211" s="225">
        <f>O211*H211</f>
        <v>0</v>
      </c>
      <c r="Q211" s="225">
        <v>0</v>
      </c>
      <c r="R211" s="225">
        <f>Q211*H211</f>
        <v>0</v>
      </c>
      <c r="S211" s="225">
        <v>0</v>
      </c>
      <c r="T211" s="226">
        <f>S211*H211</f>
        <v>0</v>
      </c>
      <c r="AR211" s="23" t="s">
        <v>146</v>
      </c>
      <c r="AT211" s="23" t="s">
        <v>141</v>
      </c>
      <c r="AU211" s="23" t="s">
        <v>92</v>
      </c>
      <c r="AY211" s="23" t="s">
        <v>139</v>
      </c>
      <c r="BE211" s="227">
        <f>IF(N211="základní",J211,0)</f>
        <v>0</v>
      </c>
      <c r="BF211" s="227">
        <f>IF(N211="snížená",J211,0)</f>
        <v>0</v>
      </c>
      <c r="BG211" s="227">
        <f>IF(N211="zákl. přenesená",J211,0)</f>
        <v>0</v>
      </c>
      <c r="BH211" s="227">
        <f>IF(N211="sníž. přenesená",J211,0)</f>
        <v>0</v>
      </c>
      <c r="BI211" s="227">
        <f>IF(N211="nulová",J211,0)</f>
        <v>0</v>
      </c>
      <c r="BJ211" s="23" t="s">
        <v>82</v>
      </c>
      <c r="BK211" s="227">
        <f>ROUND(I211*H211,2)</f>
        <v>0</v>
      </c>
      <c r="BL211" s="23" t="s">
        <v>146</v>
      </c>
      <c r="BM211" s="23" t="s">
        <v>287</v>
      </c>
    </row>
    <row r="212" s="1" customFormat="1">
      <c r="B212" s="46"/>
      <c r="C212" s="74"/>
      <c r="D212" s="228" t="s">
        <v>148</v>
      </c>
      <c r="E212" s="74"/>
      <c r="F212" s="229" t="s">
        <v>288</v>
      </c>
      <c r="G212" s="74"/>
      <c r="H212" s="74"/>
      <c r="I212" s="187"/>
      <c r="J212" s="74"/>
      <c r="K212" s="74"/>
      <c r="L212" s="72"/>
      <c r="M212" s="230"/>
      <c r="N212" s="47"/>
      <c r="O212" s="47"/>
      <c r="P212" s="47"/>
      <c r="Q212" s="47"/>
      <c r="R212" s="47"/>
      <c r="S212" s="47"/>
      <c r="T212" s="95"/>
      <c r="AT212" s="23" t="s">
        <v>148</v>
      </c>
      <c r="AU212" s="23" t="s">
        <v>92</v>
      </c>
    </row>
    <row r="213" s="12" customFormat="1">
      <c r="B213" s="241"/>
      <c r="C213" s="242"/>
      <c r="D213" s="228" t="s">
        <v>150</v>
      </c>
      <c r="E213" s="243" t="s">
        <v>34</v>
      </c>
      <c r="F213" s="244" t="s">
        <v>97</v>
      </c>
      <c r="G213" s="242"/>
      <c r="H213" s="245">
        <v>212</v>
      </c>
      <c r="I213" s="246"/>
      <c r="J213" s="242"/>
      <c r="K213" s="242"/>
      <c r="L213" s="247"/>
      <c r="M213" s="248"/>
      <c r="N213" s="249"/>
      <c r="O213" s="249"/>
      <c r="P213" s="249"/>
      <c r="Q213" s="249"/>
      <c r="R213" s="249"/>
      <c r="S213" s="249"/>
      <c r="T213" s="250"/>
      <c r="AT213" s="251" t="s">
        <v>150</v>
      </c>
      <c r="AU213" s="251" t="s">
        <v>92</v>
      </c>
      <c r="AV213" s="12" t="s">
        <v>92</v>
      </c>
      <c r="AW213" s="12" t="s">
        <v>41</v>
      </c>
      <c r="AX213" s="12" t="s">
        <v>82</v>
      </c>
      <c r="AY213" s="251" t="s">
        <v>139</v>
      </c>
    </row>
    <row r="214" s="1" customFormat="1" ht="16.5" customHeight="1">
      <c r="B214" s="46"/>
      <c r="C214" s="263" t="s">
        <v>289</v>
      </c>
      <c r="D214" s="263" t="s">
        <v>290</v>
      </c>
      <c r="E214" s="264" t="s">
        <v>291</v>
      </c>
      <c r="F214" s="265" t="s">
        <v>292</v>
      </c>
      <c r="G214" s="266" t="s">
        <v>293</v>
      </c>
      <c r="H214" s="267">
        <v>3.1800000000000002</v>
      </c>
      <c r="I214" s="268"/>
      <c r="J214" s="269">
        <f>ROUND(I214*H214,2)</f>
        <v>0</v>
      </c>
      <c r="K214" s="265" t="s">
        <v>145</v>
      </c>
      <c r="L214" s="270"/>
      <c r="M214" s="271" t="s">
        <v>34</v>
      </c>
      <c r="N214" s="272" t="s">
        <v>48</v>
      </c>
      <c r="O214" s="47"/>
      <c r="P214" s="225">
        <f>O214*H214</f>
        <v>0</v>
      </c>
      <c r="Q214" s="225">
        <v>0.001</v>
      </c>
      <c r="R214" s="225">
        <f>Q214*H214</f>
        <v>0.0031800000000000001</v>
      </c>
      <c r="S214" s="225">
        <v>0</v>
      </c>
      <c r="T214" s="226">
        <f>S214*H214</f>
        <v>0</v>
      </c>
      <c r="AR214" s="23" t="s">
        <v>186</v>
      </c>
      <c r="AT214" s="23" t="s">
        <v>290</v>
      </c>
      <c r="AU214" s="23" t="s">
        <v>92</v>
      </c>
      <c r="AY214" s="23" t="s">
        <v>139</v>
      </c>
      <c r="BE214" s="227">
        <f>IF(N214="základní",J214,0)</f>
        <v>0</v>
      </c>
      <c r="BF214" s="227">
        <f>IF(N214="snížená",J214,0)</f>
        <v>0</v>
      </c>
      <c r="BG214" s="227">
        <f>IF(N214="zákl. přenesená",J214,0)</f>
        <v>0</v>
      </c>
      <c r="BH214" s="227">
        <f>IF(N214="sníž. přenesená",J214,0)</f>
        <v>0</v>
      </c>
      <c r="BI214" s="227">
        <f>IF(N214="nulová",J214,0)</f>
        <v>0</v>
      </c>
      <c r="BJ214" s="23" t="s">
        <v>82</v>
      </c>
      <c r="BK214" s="227">
        <f>ROUND(I214*H214,2)</f>
        <v>0</v>
      </c>
      <c r="BL214" s="23" t="s">
        <v>146</v>
      </c>
      <c r="BM214" s="23" t="s">
        <v>294</v>
      </c>
    </row>
    <row r="215" s="12" customFormat="1">
      <c r="B215" s="241"/>
      <c r="C215" s="242"/>
      <c r="D215" s="228" t="s">
        <v>150</v>
      </c>
      <c r="E215" s="242"/>
      <c r="F215" s="244" t="s">
        <v>295</v>
      </c>
      <c r="G215" s="242"/>
      <c r="H215" s="245">
        <v>3.1800000000000002</v>
      </c>
      <c r="I215" s="246"/>
      <c r="J215" s="242"/>
      <c r="K215" s="242"/>
      <c r="L215" s="247"/>
      <c r="M215" s="248"/>
      <c r="N215" s="249"/>
      <c r="O215" s="249"/>
      <c r="P215" s="249"/>
      <c r="Q215" s="249"/>
      <c r="R215" s="249"/>
      <c r="S215" s="249"/>
      <c r="T215" s="250"/>
      <c r="AT215" s="251" t="s">
        <v>150</v>
      </c>
      <c r="AU215" s="251" t="s">
        <v>92</v>
      </c>
      <c r="AV215" s="12" t="s">
        <v>92</v>
      </c>
      <c r="AW215" s="12" t="s">
        <v>6</v>
      </c>
      <c r="AX215" s="12" t="s">
        <v>82</v>
      </c>
      <c r="AY215" s="251" t="s">
        <v>139</v>
      </c>
    </row>
    <row r="216" s="1" customFormat="1" ht="25.5" customHeight="1">
      <c r="B216" s="46"/>
      <c r="C216" s="216" t="s">
        <v>296</v>
      </c>
      <c r="D216" s="216" t="s">
        <v>141</v>
      </c>
      <c r="E216" s="217" t="s">
        <v>297</v>
      </c>
      <c r="F216" s="218" t="s">
        <v>298</v>
      </c>
      <c r="G216" s="219" t="s">
        <v>144</v>
      </c>
      <c r="H216" s="220">
        <v>224.40000000000001</v>
      </c>
      <c r="I216" s="221"/>
      <c r="J216" s="222">
        <f>ROUND(I216*H216,2)</f>
        <v>0</v>
      </c>
      <c r="K216" s="218" t="s">
        <v>145</v>
      </c>
      <c r="L216" s="72"/>
      <c r="M216" s="223" t="s">
        <v>34</v>
      </c>
      <c r="N216" s="224" t="s">
        <v>48</v>
      </c>
      <c r="O216" s="47"/>
      <c r="P216" s="225">
        <f>O216*H216</f>
        <v>0</v>
      </c>
      <c r="Q216" s="225">
        <v>0</v>
      </c>
      <c r="R216" s="225">
        <f>Q216*H216</f>
        <v>0</v>
      </c>
      <c r="S216" s="225">
        <v>0</v>
      </c>
      <c r="T216" s="226">
        <f>S216*H216</f>
        <v>0</v>
      </c>
      <c r="AR216" s="23" t="s">
        <v>146</v>
      </c>
      <c r="AT216" s="23" t="s">
        <v>141</v>
      </c>
      <c r="AU216" s="23" t="s">
        <v>92</v>
      </c>
      <c r="AY216" s="23" t="s">
        <v>139</v>
      </c>
      <c r="BE216" s="227">
        <f>IF(N216="základní",J216,0)</f>
        <v>0</v>
      </c>
      <c r="BF216" s="227">
        <f>IF(N216="snížená",J216,0)</f>
        <v>0</v>
      </c>
      <c r="BG216" s="227">
        <f>IF(N216="zákl. přenesená",J216,0)</f>
        <v>0</v>
      </c>
      <c r="BH216" s="227">
        <f>IF(N216="sníž. přenesená",J216,0)</f>
        <v>0</v>
      </c>
      <c r="BI216" s="227">
        <f>IF(N216="nulová",J216,0)</f>
        <v>0</v>
      </c>
      <c r="BJ216" s="23" t="s">
        <v>82</v>
      </c>
      <c r="BK216" s="227">
        <f>ROUND(I216*H216,2)</f>
        <v>0</v>
      </c>
      <c r="BL216" s="23" t="s">
        <v>146</v>
      </c>
      <c r="BM216" s="23" t="s">
        <v>299</v>
      </c>
    </row>
    <row r="217" s="1" customFormat="1">
      <c r="B217" s="46"/>
      <c r="C217" s="74"/>
      <c r="D217" s="228" t="s">
        <v>148</v>
      </c>
      <c r="E217" s="74"/>
      <c r="F217" s="229" t="s">
        <v>300</v>
      </c>
      <c r="G217" s="74"/>
      <c r="H217" s="74"/>
      <c r="I217" s="187"/>
      <c r="J217" s="74"/>
      <c r="K217" s="74"/>
      <c r="L217" s="72"/>
      <c r="M217" s="230"/>
      <c r="N217" s="47"/>
      <c r="O217" s="47"/>
      <c r="P217" s="47"/>
      <c r="Q217" s="47"/>
      <c r="R217" s="47"/>
      <c r="S217" s="47"/>
      <c r="T217" s="95"/>
      <c r="AT217" s="23" t="s">
        <v>148</v>
      </c>
      <c r="AU217" s="23" t="s">
        <v>92</v>
      </c>
    </row>
    <row r="218" s="11" customFormat="1">
      <c r="B218" s="231"/>
      <c r="C218" s="232"/>
      <c r="D218" s="228" t="s">
        <v>150</v>
      </c>
      <c r="E218" s="233" t="s">
        <v>34</v>
      </c>
      <c r="F218" s="234" t="s">
        <v>205</v>
      </c>
      <c r="G218" s="232"/>
      <c r="H218" s="233" t="s">
        <v>34</v>
      </c>
      <c r="I218" s="235"/>
      <c r="J218" s="232"/>
      <c r="K218" s="232"/>
      <c r="L218" s="236"/>
      <c r="M218" s="237"/>
      <c r="N218" s="238"/>
      <c r="O218" s="238"/>
      <c r="P218" s="238"/>
      <c r="Q218" s="238"/>
      <c r="R218" s="238"/>
      <c r="S218" s="238"/>
      <c r="T218" s="239"/>
      <c r="AT218" s="240" t="s">
        <v>150</v>
      </c>
      <c r="AU218" s="240" t="s">
        <v>92</v>
      </c>
      <c r="AV218" s="11" t="s">
        <v>82</v>
      </c>
      <c r="AW218" s="11" t="s">
        <v>41</v>
      </c>
      <c r="AX218" s="11" t="s">
        <v>77</v>
      </c>
      <c r="AY218" s="240" t="s">
        <v>139</v>
      </c>
    </row>
    <row r="219" s="12" customFormat="1">
      <c r="B219" s="241"/>
      <c r="C219" s="242"/>
      <c r="D219" s="228" t="s">
        <v>150</v>
      </c>
      <c r="E219" s="243" t="s">
        <v>34</v>
      </c>
      <c r="F219" s="244" t="s">
        <v>301</v>
      </c>
      <c r="G219" s="242"/>
      <c r="H219" s="245">
        <v>224.40000000000001</v>
      </c>
      <c r="I219" s="246"/>
      <c r="J219" s="242"/>
      <c r="K219" s="242"/>
      <c r="L219" s="247"/>
      <c r="M219" s="248"/>
      <c r="N219" s="249"/>
      <c r="O219" s="249"/>
      <c r="P219" s="249"/>
      <c r="Q219" s="249"/>
      <c r="R219" s="249"/>
      <c r="S219" s="249"/>
      <c r="T219" s="250"/>
      <c r="AT219" s="251" t="s">
        <v>150</v>
      </c>
      <c r="AU219" s="251" t="s">
        <v>92</v>
      </c>
      <c r="AV219" s="12" t="s">
        <v>92</v>
      </c>
      <c r="AW219" s="12" t="s">
        <v>41</v>
      </c>
      <c r="AX219" s="12" t="s">
        <v>77</v>
      </c>
      <c r="AY219" s="251" t="s">
        <v>139</v>
      </c>
    </row>
    <row r="220" s="13" customFormat="1">
      <c r="B220" s="252"/>
      <c r="C220" s="253"/>
      <c r="D220" s="228" t="s">
        <v>150</v>
      </c>
      <c r="E220" s="254" t="s">
        <v>34</v>
      </c>
      <c r="F220" s="255" t="s">
        <v>154</v>
      </c>
      <c r="G220" s="253"/>
      <c r="H220" s="256">
        <v>224.40000000000001</v>
      </c>
      <c r="I220" s="257"/>
      <c r="J220" s="253"/>
      <c r="K220" s="253"/>
      <c r="L220" s="258"/>
      <c r="M220" s="259"/>
      <c r="N220" s="260"/>
      <c r="O220" s="260"/>
      <c r="P220" s="260"/>
      <c r="Q220" s="260"/>
      <c r="R220" s="260"/>
      <c r="S220" s="260"/>
      <c r="T220" s="261"/>
      <c r="AT220" s="262" t="s">
        <v>150</v>
      </c>
      <c r="AU220" s="262" t="s">
        <v>92</v>
      </c>
      <c r="AV220" s="13" t="s">
        <v>146</v>
      </c>
      <c r="AW220" s="13" t="s">
        <v>41</v>
      </c>
      <c r="AX220" s="13" t="s">
        <v>82</v>
      </c>
      <c r="AY220" s="262" t="s">
        <v>139</v>
      </c>
    </row>
    <row r="221" s="1" customFormat="1" ht="25.5" customHeight="1">
      <c r="B221" s="46"/>
      <c r="C221" s="216" t="s">
        <v>302</v>
      </c>
      <c r="D221" s="216" t="s">
        <v>141</v>
      </c>
      <c r="E221" s="217" t="s">
        <v>303</v>
      </c>
      <c r="F221" s="218" t="s">
        <v>304</v>
      </c>
      <c r="G221" s="219" t="s">
        <v>144</v>
      </c>
      <c r="H221" s="220">
        <v>212</v>
      </c>
      <c r="I221" s="221"/>
      <c r="J221" s="222">
        <f>ROUND(I221*H221,2)</f>
        <v>0</v>
      </c>
      <c r="K221" s="218" t="s">
        <v>145</v>
      </c>
      <c r="L221" s="72"/>
      <c r="M221" s="223" t="s">
        <v>34</v>
      </c>
      <c r="N221" s="224" t="s">
        <v>48</v>
      </c>
      <c r="O221" s="47"/>
      <c r="P221" s="225">
        <f>O221*H221</f>
        <v>0</v>
      </c>
      <c r="Q221" s="225">
        <v>0</v>
      </c>
      <c r="R221" s="225">
        <f>Q221*H221</f>
        <v>0</v>
      </c>
      <c r="S221" s="225">
        <v>0</v>
      </c>
      <c r="T221" s="226">
        <f>S221*H221</f>
        <v>0</v>
      </c>
      <c r="AR221" s="23" t="s">
        <v>146</v>
      </c>
      <c r="AT221" s="23" t="s">
        <v>141</v>
      </c>
      <c r="AU221" s="23" t="s">
        <v>92</v>
      </c>
      <c r="AY221" s="23" t="s">
        <v>139</v>
      </c>
      <c r="BE221" s="227">
        <f>IF(N221="základní",J221,0)</f>
        <v>0</v>
      </c>
      <c r="BF221" s="227">
        <f>IF(N221="snížená",J221,0)</f>
        <v>0</v>
      </c>
      <c r="BG221" s="227">
        <f>IF(N221="zákl. přenesená",J221,0)</f>
        <v>0</v>
      </c>
      <c r="BH221" s="227">
        <f>IF(N221="sníž. přenesená",J221,0)</f>
        <v>0</v>
      </c>
      <c r="BI221" s="227">
        <f>IF(N221="nulová",J221,0)</f>
        <v>0</v>
      </c>
      <c r="BJ221" s="23" t="s">
        <v>82</v>
      </c>
      <c r="BK221" s="227">
        <f>ROUND(I221*H221,2)</f>
        <v>0</v>
      </c>
      <c r="BL221" s="23" t="s">
        <v>146</v>
      </c>
      <c r="BM221" s="23" t="s">
        <v>305</v>
      </c>
    </row>
    <row r="222" s="1" customFormat="1">
      <c r="B222" s="46"/>
      <c r="C222" s="74"/>
      <c r="D222" s="228" t="s">
        <v>148</v>
      </c>
      <c r="E222" s="74"/>
      <c r="F222" s="229" t="s">
        <v>306</v>
      </c>
      <c r="G222" s="74"/>
      <c r="H222" s="74"/>
      <c r="I222" s="187"/>
      <c r="J222" s="74"/>
      <c r="K222" s="74"/>
      <c r="L222" s="72"/>
      <c r="M222" s="230"/>
      <c r="N222" s="47"/>
      <c r="O222" s="47"/>
      <c r="P222" s="47"/>
      <c r="Q222" s="47"/>
      <c r="R222" s="47"/>
      <c r="S222" s="47"/>
      <c r="T222" s="95"/>
      <c r="AT222" s="23" t="s">
        <v>148</v>
      </c>
      <c r="AU222" s="23" t="s">
        <v>92</v>
      </c>
    </row>
    <row r="223" s="12" customFormat="1">
      <c r="B223" s="241"/>
      <c r="C223" s="242"/>
      <c r="D223" s="228" t="s">
        <v>150</v>
      </c>
      <c r="E223" s="243" t="s">
        <v>34</v>
      </c>
      <c r="F223" s="244" t="s">
        <v>307</v>
      </c>
      <c r="G223" s="242"/>
      <c r="H223" s="245">
        <v>212</v>
      </c>
      <c r="I223" s="246"/>
      <c r="J223" s="242"/>
      <c r="K223" s="242"/>
      <c r="L223" s="247"/>
      <c r="M223" s="248"/>
      <c r="N223" s="249"/>
      <c r="O223" s="249"/>
      <c r="P223" s="249"/>
      <c r="Q223" s="249"/>
      <c r="R223" s="249"/>
      <c r="S223" s="249"/>
      <c r="T223" s="250"/>
      <c r="AT223" s="251" t="s">
        <v>150</v>
      </c>
      <c r="AU223" s="251" t="s">
        <v>92</v>
      </c>
      <c r="AV223" s="12" t="s">
        <v>92</v>
      </c>
      <c r="AW223" s="12" t="s">
        <v>41</v>
      </c>
      <c r="AX223" s="12" t="s">
        <v>77</v>
      </c>
      <c r="AY223" s="251" t="s">
        <v>139</v>
      </c>
    </row>
    <row r="224" s="13" customFormat="1">
      <c r="B224" s="252"/>
      <c r="C224" s="253"/>
      <c r="D224" s="228" t="s">
        <v>150</v>
      </c>
      <c r="E224" s="254" t="s">
        <v>97</v>
      </c>
      <c r="F224" s="255" t="s">
        <v>154</v>
      </c>
      <c r="G224" s="253"/>
      <c r="H224" s="256">
        <v>212</v>
      </c>
      <c r="I224" s="257"/>
      <c r="J224" s="253"/>
      <c r="K224" s="253"/>
      <c r="L224" s="258"/>
      <c r="M224" s="259"/>
      <c r="N224" s="260"/>
      <c r="O224" s="260"/>
      <c r="P224" s="260"/>
      <c r="Q224" s="260"/>
      <c r="R224" s="260"/>
      <c r="S224" s="260"/>
      <c r="T224" s="261"/>
      <c r="AT224" s="262" t="s">
        <v>150</v>
      </c>
      <c r="AU224" s="262" t="s">
        <v>92</v>
      </c>
      <c r="AV224" s="13" t="s">
        <v>146</v>
      </c>
      <c r="AW224" s="13" t="s">
        <v>41</v>
      </c>
      <c r="AX224" s="13" t="s">
        <v>82</v>
      </c>
      <c r="AY224" s="262" t="s">
        <v>139</v>
      </c>
    </row>
    <row r="225" s="1" customFormat="1" ht="16.5" customHeight="1">
      <c r="B225" s="46"/>
      <c r="C225" s="263" t="s">
        <v>308</v>
      </c>
      <c r="D225" s="263" t="s">
        <v>290</v>
      </c>
      <c r="E225" s="264" t="s">
        <v>309</v>
      </c>
      <c r="F225" s="265" t="s">
        <v>310</v>
      </c>
      <c r="G225" s="266" t="s">
        <v>202</v>
      </c>
      <c r="H225" s="267">
        <v>21.199999999999999</v>
      </c>
      <c r="I225" s="268"/>
      <c r="J225" s="269">
        <f>ROUND(I225*H225,2)</f>
        <v>0</v>
      </c>
      <c r="K225" s="265" t="s">
        <v>145</v>
      </c>
      <c r="L225" s="270"/>
      <c r="M225" s="271" t="s">
        <v>34</v>
      </c>
      <c r="N225" s="272" t="s">
        <v>48</v>
      </c>
      <c r="O225" s="47"/>
      <c r="P225" s="225">
        <f>O225*H225</f>
        <v>0</v>
      </c>
      <c r="Q225" s="225">
        <v>0.20999999999999999</v>
      </c>
      <c r="R225" s="225">
        <f>Q225*H225</f>
        <v>4.452</v>
      </c>
      <c r="S225" s="225">
        <v>0</v>
      </c>
      <c r="T225" s="226">
        <f>S225*H225</f>
        <v>0</v>
      </c>
      <c r="AR225" s="23" t="s">
        <v>186</v>
      </c>
      <c r="AT225" s="23" t="s">
        <v>290</v>
      </c>
      <c r="AU225" s="23" t="s">
        <v>92</v>
      </c>
      <c r="AY225" s="23" t="s">
        <v>139</v>
      </c>
      <c r="BE225" s="227">
        <f>IF(N225="základní",J225,0)</f>
        <v>0</v>
      </c>
      <c r="BF225" s="227">
        <f>IF(N225="snížená",J225,0)</f>
        <v>0</v>
      </c>
      <c r="BG225" s="227">
        <f>IF(N225="zákl. přenesená",J225,0)</f>
        <v>0</v>
      </c>
      <c r="BH225" s="227">
        <f>IF(N225="sníž. přenesená",J225,0)</f>
        <v>0</v>
      </c>
      <c r="BI225" s="227">
        <f>IF(N225="nulová",J225,0)</f>
        <v>0</v>
      </c>
      <c r="BJ225" s="23" t="s">
        <v>82</v>
      </c>
      <c r="BK225" s="227">
        <f>ROUND(I225*H225,2)</f>
        <v>0</v>
      </c>
      <c r="BL225" s="23" t="s">
        <v>146</v>
      </c>
      <c r="BM225" s="23" t="s">
        <v>311</v>
      </c>
    </row>
    <row r="226" s="12" customFormat="1">
      <c r="B226" s="241"/>
      <c r="C226" s="242"/>
      <c r="D226" s="228" t="s">
        <v>150</v>
      </c>
      <c r="E226" s="243" t="s">
        <v>34</v>
      </c>
      <c r="F226" s="244" t="s">
        <v>312</v>
      </c>
      <c r="G226" s="242"/>
      <c r="H226" s="245">
        <v>21.199999999999999</v>
      </c>
      <c r="I226" s="246"/>
      <c r="J226" s="242"/>
      <c r="K226" s="242"/>
      <c r="L226" s="247"/>
      <c r="M226" s="248"/>
      <c r="N226" s="249"/>
      <c r="O226" s="249"/>
      <c r="P226" s="249"/>
      <c r="Q226" s="249"/>
      <c r="R226" s="249"/>
      <c r="S226" s="249"/>
      <c r="T226" s="250"/>
      <c r="AT226" s="251" t="s">
        <v>150</v>
      </c>
      <c r="AU226" s="251" t="s">
        <v>92</v>
      </c>
      <c r="AV226" s="12" t="s">
        <v>92</v>
      </c>
      <c r="AW226" s="12" t="s">
        <v>41</v>
      </c>
      <c r="AX226" s="12" t="s">
        <v>82</v>
      </c>
      <c r="AY226" s="251" t="s">
        <v>139</v>
      </c>
    </row>
    <row r="227" s="1" customFormat="1" ht="25.5" customHeight="1">
      <c r="B227" s="46"/>
      <c r="C227" s="216" t="s">
        <v>313</v>
      </c>
      <c r="D227" s="216" t="s">
        <v>141</v>
      </c>
      <c r="E227" s="217" t="s">
        <v>314</v>
      </c>
      <c r="F227" s="218" t="s">
        <v>315</v>
      </c>
      <c r="G227" s="219" t="s">
        <v>157</v>
      </c>
      <c r="H227" s="220">
        <v>8</v>
      </c>
      <c r="I227" s="221"/>
      <c r="J227" s="222">
        <f>ROUND(I227*H227,2)</f>
        <v>0</v>
      </c>
      <c r="K227" s="218" t="s">
        <v>145</v>
      </c>
      <c r="L227" s="72"/>
      <c r="M227" s="223" t="s">
        <v>34</v>
      </c>
      <c r="N227" s="224" t="s">
        <v>48</v>
      </c>
      <c r="O227" s="47"/>
      <c r="P227" s="225">
        <f>O227*H227</f>
        <v>0</v>
      </c>
      <c r="Q227" s="225">
        <v>0</v>
      </c>
      <c r="R227" s="225">
        <f>Q227*H227</f>
        <v>0</v>
      </c>
      <c r="S227" s="225">
        <v>0</v>
      </c>
      <c r="T227" s="226">
        <f>S227*H227</f>
        <v>0</v>
      </c>
      <c r="AR227" s="23" t="s">
        <v>146</v>
      </c>
      <c r="AT227" s="23" t="s">
        <v>141</v>
      </c>
      <c r="AU227" s="23" t="s">
        <v>92</v>
      </c>
      <c r="AY227" s="23" t="s">
        <v>139</v>
      </c>
      <c r="BE227" s="227">
        <f>IF(N227="základní",J227,0)</f>
        <v>0</v>
      </c>
      <c r="BF227" s="227">
        <f>IF(N227="snížená",J227,0)</f>
        <v>0</v>
      </c>
      <c r="BG227" s="227">
        <f>IF(N227="zákl. přenesená",J227,0)</f>
        <v>0</v>
      </c>
      <c r="BH227" s="227">
        <f>IF(N227="sníž. přenesená",J227,0)</f>
        <v>0</v>
      </c>
      <c r="BI227" s="227">
        <f>IF(N227="nulová",J227,0)</f>
        <v>0</v>
      </c>
      <c r="BJ227" s="23" t="s">
        <v>82</v>
      </c>
      <c r="BK227" s="227">
        <f>ROUND(I227*H227,2)</f>
        <v>0</v>
      </c>
      <c r="BL227" s="23" t="s">
        <v>146</v>
      </c>
      <c r="BM227" s="23" t="s">
        <v>316</v>
      </c>
    </row>
    <row r="228" s="1" customFormat="1">
      <c r="B228" s="46"/>
      <c r="C228" s="74"/>
      <c r="D228" s="228" t="s">
        <v>148</v>
      </c>
      <c r="E228" s="74"/>
      <c r="F228" s="229" t="s">
        <v>317</v>
      </c>
      <c r="G228" s="74"/>
      <c r="H228" s="74"/>
      <c r="I228" s="187"/>
      <c r="J228" s="74"/>
      <c r="K228" s="74"/>
      <c r="L228" s="72"/>
      <c r="M228" s="230"/>
      <c r="N228" s="47"/>
      <c r="O228" s="47"/>
      <c r="P228" s="47"/>
      <c r="Q228" s="47"/>
      <c r="R228" s="47"/>
      <c r="S228" s="47"/>
      <c r="T228" s="95"/>
      <c r="AT228" s="23" t="s">
        <v>148</v>
      </c>
      <c r="AU228" s="23" t="s">
        <v>92</v>
      </c>
    </row>
    <row r="229" s="11" customFormat="1">
      <c r="B229" s="231"/>
      <c r="C229" s="232"/>
      <c r="D229" s="228" t="s">
        <v>150</v>
      </c>
      <c r="E229" s="233" t="s">
        <v>34</v>
      </c>
      <c r="F229" s="234" t="s">
        <v>318</v>
      </c>
      <c r="G229" s="232"/>
      <c r="H229" s="233" t="s">
        <v>34</v>
      </c>
      <c r="I229" s="235"/>
      <c r="J229" s="232"/>
      <c r="K229" s="232"/>
      <c r="L229" s="236"/>
      <c r="M229" s="237"/>
      <c r="N229" s="238"/>
      <c r="O229" s="238"/>
      <c r="P229" s="238"/>
      <c r="Q229" s="238"/>
      <c r="R229" s="238"/>
      <c r="S229" s="238"/>
      <c r="T229" s="239"/>
      <c r="AT229" s="240" t="s">
        <v>150</v>
      </c>
      <c r="AU229" s="240" t="s">
        <v>92</v>
      </c>
      <c r="AV229" s="11" t="s">
        <v>82</v>
      </c>
      <c r="AW229" s="11" t="s">
        <v>41</v>
      </c>
      <c r="AX229" s="11" t="s">
        <v>77</v>
      </c>
      <c r="AY229" s="240" t="s">
        <v>139</v>
      </c>
    </row>
    <row r="230" s="12" customFormat="1">
      <c r="B230" s="241"/>
      <c r="C230" s="242"/>
      <c r="D230" s="228" t="s">
        <v>150</v>
      </c>
      <c r="E230" s="243" t="s">
        <v>34</v>
      </c>
      <c r="F230" s="244" t="s">
        <v>186</v>
      </c>
      <c r="G230" s="242"/>
      <c r="H230" s="245">
        <v>8</v>
      </c>
      <c r="I230" s="246"/>
      <c r="J230" s="242"/>
      <c r="K230" s="242"/>
      <c r="L230" s="247"/>
      <c r="M230" s="248"/>
      <c r="N230" s="249"/>
      <c r="O230" s="249"/>
      <c r="P230" s="249"/>
      <c r="Q230" s="249"/>
      <c r="R230" s="249"/>
      <c r="S230" s="249"/>
      <c r="T230" s="250"/>
      <c r="AT230" s="251" t="s">
        <v>150</v>
      </c>
      <c r="AU230" s="251" t="s">
        <v>92</v>
      </c>
      <c r="AV230" s="12" t="s">
        <v>92</v>
      </c>
      <c r="AW230" s="12" t="s">
        <v>41</v>
      </c>
      <c r="AX230" s="12" t="s">
        <v>77</v>
      </c>
      <c r="AY230" s="251" t="s">
        <v>139</v>
      </c>
    </row>
    <row r="231" s="13" customFormat="1">
      <c r="B231" s="252"/>
      <c r="C231" s="253"/>
      <c r="D231" s="228" t="s">
        <v>150</v>
      </c>
      <c r="E231" s="254" t="s">
        <v>34</v>
      </c>
      <c r="F231" s="255" t="s">
        <v>154</v>
      </c>
      <c r="G231" s="253"/>
      <c r="H231" s="256">
        <v>8</v>
      </c>
      <c r="I231" s="257"/>
      <c r="J231" s="253"/>
      <c r="K231" s="253"/>
      <c r="L231" s="258"/>
      <c r="M231" s="259"/>
      <c r="N231" s="260"/>
      <c r="O231" s="260"/>
      <c r="P231" s="260"/>
      <c r="Q231" s="260"/>
      <c r="R231" s="260"/>
      <c r="S231" s="260"/>
      <c r="T231" s="261"/>
      <c r="AT231" s="262" t="s">
        <v>150</v>
      </c>
      <c r="AU231" s="262" t="s">
        <v>92</v>
      </c>
      <c r="AV231" s="13" t="s">
        <v>146</v>
      </c>
      <c r="AW231" s="13" t="s">
        <v>41</v>
      </c>
      <c r="AX231" s="13" t="s">
        <v>82</v>
      </c>
      <c r="AY231" s="262" t="s">
        <v>139</v>
      </c>
    </row>
    <row r="232" s="1" customFormat="1" ht="16.5" customHeight="1">
      <c r="B232" s="46"/>
      <c r="C232" s="263" t="s">
        <v>319</v>
      </c>
      <c r="D232" s="263" t="s">
        <v>290</v>
      </c>
      <c r="E232" s="264" t="s">
        <v>320</v>
      </c>
      <c r="F232" s="265" t="s">
        <v>321</v>
      </c>
      <c r="G232" s="266" t="s">
        <v>202</v>
      </c>
      <c r="H232" s="267">
        <v>2</v>
      </c>
      <c r="I232" s="268"/>
      <c r="J232" s="269">
        <f>ROUND(I232*H232,2)</f>
        <v>0</v>
      </c>
      <c r="K232" s="265" t="s">
        <v>145</v>
      </c>
      <c r="L232" s="270"/>
      <c r="M232" s="271" t="s">
        <v>34</v>
      </c>
      <c r="N232" s="272" t="s">
        <v>48</v>
      </c>
      <c r="O232" s="47"/>
      <c r="P232" s="225">
        <f>O232*H232</f>
        <v>0</v>
      </c>
      <c r="Q232" s="225">
        <v>0.22</v>
      </c>
      <c r="R232" s="225">
        <f>Q232*H232</f>
        <v>0.44</v>
      </c>
      <c r="S232" s="225">
        <v>0</v>
      </c>
      <c r="T232" s="226">
        <f>S232*H232</f>
        <v>0</v>
      </c>
      <c r="AR232" s="23" t="s">
        <v>186</v>
      </c>
      <c r="AT232" s="23" t="s">
        <v>290</v>
      </c>
      <c r="AU232" s="23" t="s">
        <v>92</v>
      </c>
      <c r="AY232" s="23" t="s">
        <v>139</v>
      </c>
      <c r="BE232" s="227">
        <f>IF(N232="základní",J232,0)</f>
        <v>0</v>
      </c>
      <c r="BF232" s="227">
        <f>IF(N232="snížená",J232,0)</f>
        <v>0</v>
      </c>
      <c r="BG232" s="227">
        <f>IF(N232="zákl. přenesená",J232,0)</f>
        <v>0</v>
      </c>
      <c r="BH232" s="227">
        <f>IF(N232="sníž. přenesená",J232,0)</f>
        <v>0</v>
      </c>
      <c r="BI232" s="227">
        <f>IF(N232="nulová",J232,0)</f>
        <v>0</v>
      </c>
      <c r="BJ232" s="23" t="s">
        <v>82</v>
      </c>
      <c r="BK232" s="227">
        <f>ROUND(I232*H232,2)</f>
        <v>0</v>
      </c>
      <c r="BL232" s="23" t="s">
        <v>146</v>
      </c>
      <c r="BM232" s="23" t="s">
        <v>322</v>
      </c>
    </row>
    <row r="233" s="12" customFormat="1">
      <c r="B233" s="241"/>
      <c r="C233" s="242"/>
      <c r="D233" s="228" t="s">
        <v>150</v>
      </c>
      <c r="E233" s="243" t="s">
        <v>34</v>
      </c>
      <c r="F233" s="244" t="s">
        <v>323</v>
      </c>
      <c r="G233" s="242"/>
      <c r="H233" s="245">
        <v>2</v>
      </c>
      <c r="I233" s="246"/>
      <c r="J233" s="242"/>
      <c r="K233" s="242"/>
      <c r="L233" s="247"/>
      <c r="M233" s="248"/>
      <c r="N233" s="249"/>
      <c r="O233" s="249"/>
      <c r="P233" s="249"/>
      <c r="Q233" s="249"/>
      <c r="R233" s="249"/>
      <c r="S233" s="249"/>
      <c r="T233" s="250"/>
      <c r="AT233" s="251" t="s">
        <v>150</v>
      </c>
      <c r="AU233" s="251" t="s">
        <v>92</v>
      </c>
      <c r="AV233" s="12" t="s">
        <v>92</v>
      </c>
      <c r="AW233" s="12" t="s">
        <v>41</v>
      </c>
      <c r="AX233" s="12" t="s">
        <v>82</v>
      </c>
      <c r="AY233" s="251" t="s">
        <v>139</v>
      </c>
    </row>
    <row r="234" s="1" customFormat="1" ht="16.5" customHeight="1">
      <c r="B234" s="46"/>
      <c r="C234" s="216" t="s">
        <v>324</v>
      </c>
      <c r="D234" s="216" t="s">
        <v>141</v>
      </c>
      <c r="E234" s="217" t="s">
        <v>325</v>
      </c>
      <c r="F234" s="218" t="s">
        <v>326</v>
      </c>
      <c r="G234" s="219" t="s">
        <v>144</v>
      </c>
      <c r="H234" s="220">
        <v>212</v>
      </c>
      <c r="I234" s="221"/>
      <c r="J234" s="222">
        <f>ROUND(I234*H234,2)</f>
        <v>0</v>
      </c>
      <c r="K234" s="218" t="s">
        <v>145</v>
      </c>
      <c r="L234" s="72"/>
      <c r="M234" s="223" t="s">
        <v>34</v>
      </c>
      <c r="N234" s="224" t="s">
        <v>48</v>
      </c>
      <c r="O234" s="47"/>
      <c r="P234" s="225">
        <f>O234*H234</f>
        <v>0</v>
      </c>
      <c r="Q234" s="225">
        <v>0</v>
      </c>
      <c r="R234" s="225">
        <f>Q234*H234</f>
        <v>0</v>
      </c>
      <c r="S234" s="225">
        <v>0</v>
      </c>
      <c r="T234" s="226">
        <f>S234*H234</f>
        <v>0</v>
      </c>
      <c r="AR234" s="23" t="s">
        <v>146</v>
      </c>
      <c r="AT234" s="23" t="s">
        <v>141</v>
      </c>
      <c r="AU234" s="23" t="s">
        <v>92</v>
      </c>
      <c r="AY234" s="23" t="s">
        <v>139</v>
      </c>
      <c r="BE234" s="227">
        <f>IF(N234="základní",J234,0)</f>
        <v>0</v>
      </c>
      <c r="BF234" s="227">
        <f>IF(N234="snížená",J234,0)</f>
        <v>0</v>
      </c>
      <c r="BG234" s="227">
        <f>IF(N234="zákl. přenesená",J234,0)</f>
        <v>0</v>
      </c>
      <c r="BH234" s="227">
        <f>IF(N234="sníž. přenesená",J234,0)</f>
        <v>0</v>
      </c>
      <c r="BI234" s="227">
        <f>IF(N234="nulová",J234,0)</f>
        <v>0</v>
      </c>
      <c r="BJ234" s="23" t="s">
        <v>82</v>
      </c>
      <c r="BK234" s="227">
        <f>ROUND(I234*H234,2)</f>
        <v>0</v>
      </c>
      <c r="BL234" s="23" t="s">
        <v>146</v>
      </c>
      <c r="BM234" s="23" t="s">
        <v>327</v>
      </c>
    </row>
    <row r="235" s="1" customFormat="1">
      <c r="B235" s="46"/>
      <c r="C235" s="74"/>
      <c r="D235" s="228" t="s">
        <v>148</v>
      </c>
      <c r="E235" s="74"/>
      <c r="F235" s="229" t="s">
        <v>328</v>
      </c>
      <c r="G235" s="74"/>
      <c r="H235" s="74"/>
      <c r="I235" s="187"/>
      <c r="J235" s="74"/>
      <c r="K235" s="74"/>
      <c r="L235" s="72"/>
      <c r="M235" s="230"/>
      <c r="N235" s="47"/>
      <c r="O235" s="47"/>
      <c r="P235" s="47"/>
      <c r="Q235" s="47"/>
      <c r="R235" s="47"/>
      <c r="S235" s="47"/>
      <c r="T235" s="95"/>
      <c r="AT235" s="23" t="s">
        <v>148</v>
      </c>
      <c r="AU235" s="23" t="s">
        <v>92</v>
      </c>
    </row>
    <row r="236" s="12" customFormat="1">
      <c r="B236" s="241"/>
      <c r="C236" s="242"/>
      <c r="D236" s="228" t="s">
        <v>150</v>
      </c>
      <c r="E236" s="243" t="s">
        <v>34</v>
      </c>
      <c r="F236" s="244" t="s">
        <v>97</v>
      </c>
      <c r="G236" s="242"/>
      <c r="H236" s="245">
        <v>212</v>
      </c>
      <c r="I236" s="246"/>
      <c r="J236" s="242"/>
      <c r="K236" s="242"/>
      <c r="L236" s="247"/>
      <c r="M236" s="248"/>
      <c r="N236" s="249"/>
      <c r="O236" s="249"/>
      <c r="P236" s="249"/>
      <c r="Q236" s="249"/>
      <c r="R236" s="249"/>
      <c r="S236" s="249"/>
      <c r="T236" s="250"/>
      <c r="AT236" s="251" t="s">
        <v>150</v>
      </c>
      <c r="AU236" s="251" t="s">
        <v>92</v>
      </c>
      <c r="AV236" s="12" t="s">
        <v>92</v>
      </c>
      <c r="AW236" s="12" t="s">
        <v>41</v>
      </c>
      <c r="AX236" s="12" t="s">
        <v>82</v>
      </c>
      <c r="AY236" s="251" t="s">
        <v>139</v>
      </c>
    </row>
    <row r="237" s="1" customFormat="1" ht="16.5" customHeight="1">
      <c r="B237" s="46"/>
      <c r="C237" s="216" t="s">
        <v>329</v>
      </c>
      <c r="D237" s="216" t="s">
        <v>141</v>
      </c>
      <c r="E237" s="217" t="s">
        <v>330</v>
      </c>
      <c r="F237" s="218" t="s">
        <v>331</v>
      </c>
      <c r="G237" s="219" t="s">
        <v>144</v>
      </c>
      <c r="H237" s="220">
        <v>212</v>
      </c>
      <c r="I237" s="221"/>
      <c r="J237" s="222">
        <f>ROUND(I237*H237,2)</f>
        <v>0</v>
      </c>
      <c r="K237" s="218" t="s">
        <v>145</v>
      </c>
      <c r="L237" s="72"/>
      <c r="M237" s="223" t="s">
        <v>34</v>
      </c>
      <c r="N237" s="224" t="s">
        <v>48</v>
      </c>
      <c r="O237" s="47"/>
      <c r="P237" s="225">
        <f>O237*H237</f>
        <v>0</v>
      </c>
      <c r="Q237" s="225">
        <v>0</v>
      </c>
      <c r="R237" s="225">
        <f>Q237*H237</f>
        <v>0</v>
      </c>
      <c r="S237" s="225">
        <v>0</v>
      </c>
      <c r="T237" s="226">
        <f>S237*H237</f>
        <v>0</v>
      </c>
      <c r="AR237" s="23" t="s">
        <v>146</v>
      </c>
      <c r="AT237" s="23" t="s">
        <v>141</v>
      </c>
      <c r="AU237" s="23" t="s">
        <v>92</v>
      </c>
      <c r="AY237" s="23" t="s">
        <v>139</v>
      </c>
      <c r="BE237" s="227">
        <f>IF(N237="základní",J237,0)</f>
        <v>0</v>
      </c>
      <c r="BF237" s="227">
        <f>IF(N237="snížená",J237,0)</f>
        <v>0</v>
      </c>
      <c r="BG237" s="227">
        <f>IF(N237="zákl. přenesená",J237,0)</f>
        <v>0</v>
      </c>
      <c r="BH237" s="227">
        <f>IF(N237="sníž. přenesená",J237,0)</f>
        <v>0</v>
      </c>
      <c r="BI237" s="227">
        <f>IF(N237="nulová",J237,0)</f>
        <v>0</v>
      </c>
      <c r="BJ237" s="23" t="s">
        <v>82</v>
      </c>
      <c r="BK237" s="227">
        <f>ROUND(I237*H237,2)</f>
        <v>0</v>
      </c>
      <c r="BL237" s="23" t="s">
        <v>146</v>
      </c>
      <c r="BM237" s="23" t="s">
        <v>332</v>
      </c>
    </row>
    <row r="238" s="1" customFormat="1">
      <c r="B238" s="46"/>
      <c r="C238" s="74"/>
      <c r="D238" s="228" t="s">
        <v>148</v>
      </c>
      <c r="E238" s="74"/>
      <c r="F238" s="229" t="s">
        <v>328</v>
      </c>
      <c r="G238" s="74"/>
      <c r="H238" s="74"/>
      <c r="I238" s="187"/>
      <c r="J238" s="74"/>
      <c r="K238" s="74"/>
      <c r="L238" s="72"/>
      <c r="M238" s="230"/>
      <c r="N238" s="47"/>
      <c r="O238" s="47"/>
      <c r="P238" s="47"/>
      <c r="Q238" s="47"/>
      <c r="R238" s="47"/>
      <c r="S238" s="47"/>
      <c r="T238" s="95"/>
      <c r="AT238" s="23" t="s">
        <v>148</v>
      </c>
      <c r="AU238" s="23" t="s">
        <v>92</v>
      </c>
    </row>
    <row r="239" s="12" customFormat="1">
      <c r="B239" s="241"/>
      <c r="C239" s="242"/>
      <c r="D239" s="228" t="s">
        <v>150</v>
      </c>
      <c r="E239" s="243" t="s">
        <v>34</v>
      </c>
      <c r="F239" s="244" t="s">
        <v>97</v>
      </c>
      <c r="G239" s="242"/>
      <c r="H239" s="245">
        <v>212</v>
      </c>
      <c r="I239" s="246"/>
      <c r="J239" s="242"/>
      <c r="K239" s="242"/>
      <c r="L239" s="247"/>
      <c r="M239" s="248"/>
      <c r="N239" s="249"/>
      <c r="O239" s="249"/>
      <c r="P239" s="249"/>
      <c r="Q239" s="249"/>
      <c r="R239" s="249"/>
      <c r="S239" s="249"/>
      <c r="T239" s="250"/>
      <c r="AT239" s="251" t="s">
        <v>150</v>
      </c>
      <c r="AU239" s="251" t="s">
        <v>92</v>
      </c>
      <c r="AV239" s="12" t="s">
        <v>92</v>
      </c>
      <c r="AW239" s="12" t="s">
        <v>41</v>
      </c>
      <c r="AX239" s="12" t="s">
        <v>82</v>
      </c>
      <c r="AY239" s="251" t="s">
        <v>139</v>
      </c>
    </row>
    <row r="240" s="1" customFormat="1" ht="25.5" customHeight="1">
      <c r="B240" s="46"/>
      <c r="C240" s="216" t="s">
        <v>333</v>
      </c>
      <c r="D240" s="216" t="s">
        <v>141</v>
      </c>
      <c r="E240" s="217" t="s">
        <v>334</v>
      </c>
      <c r="F240" s="218" t="s">
        <v>335</v>
      </c>
      <c r="G240" s="219" t="s">
        <v>157</v>
      </c>
      <c r="H240" s="220">
        <v>8</v>
      </c>
      <c r="I240" s="221"/>
      <c r="J240" s="222">
        <f>ROUND(I240*H240,2)</f>
        <v>0</v>
      </c>
      <c r="K240" s="218" t="s">
        <v>145</v>
      </c>
      <c r="L240" s="72"/>
      <c r="M240" s="223" t="s">
        <v>34</v>
      </c>
      <c r="N240" s="224" t="s">
        <v>48</v>
      </c>
      <c r="O240" s="47"/>
      <c r="P240" s="225">
        <f>O240*H240</f>
        <v>0</v>
      </c>
      <c r="Q240" s="225">
        <v>0</v>
      </c>
      <c r="R240" s="225">
        <f>Q240*H240</f>
        <v>0</v>
      </c>
      <c r="S240" s="225">
        <v>0</v>
      </c>
      <c r="T240" s="226">
        <f>S240*H240</f>
        <v>0</v>
      </c>
      <c r="AR240" s="23" t="s">
        <v>146</v>
      </c>
      <c r="AT240" s="23" t="s">
        <v>141</v>
      </c>
      <c r="AU240" s="23" t="s">
        <v>92</v>
      </c>
      <c r="AY240" s="23" t="s">
        <v>139</v>
      </c>
      <c r="BE240" s="227">
        <f>IF(N240="základní",J240,0)</f>
        <v>0</v>
      </c>
      <c r="BF240" s="227">
        <f>IF(N240="snížená",J240,0)</f>
        <v>0</v>
      </c>
      <c r="BG240" s="227">
        <f>IF(N240="zákl. přenesená",J240,0)</f>
        <v>0</v>
      </c>
      <c r="BH240" s="227">
        <f>IF(N240="sníž. přenesená",J240,0)</f>
        <v>0</v>
      </c>
      <c r="BI240" s="227">
        <f>IF(N240="nulová",J240,0)</f>
        <v>0</v>
      </c>
      <c r="BJ240" s="23" t="s">
        <v>82</v>
      </c>
      <c r="BK240" s="227">
        <f>ROUND(I240*H240,2)</f>
        <v>0</v>
      </c>
      <c r="BL240" s="23" t="s">
        <v>146</v>
      </c>
      <c r="BM240" s="23" t="s">
        <v>336</v>
      </c>
    </row>
    <row r="241" s="1" customFormat="1">
      <c r="B241" s="46"/>
      <c r="C241" s="74"/>
      <c r="D241" s="228" t="s">
        <v>148</v>
      </c>
      <c r="E241" s="74"/>
      <c r="F241" s="229" t="s">
        <v>337</v>
      </c>
      <c r="G241" s="74"/>
      <c r="H241" s="74"/>
      <c r="I241" s="187"/>
      <c r="J241" s="74"/>
      <c r="K241" s="74"/>
      <c r="L241" s="72"/>
      <c r="M241" s="230"/>
      <c r="N241" s="47"/>
      <c r="O241" s="47"/>
      <c r="P241" s="47"/>
      <c r="Q241" s="47"/>
      <c r="R241" s="47"/>
      <c r="S241" s="47"/>
      <c r="T241" s="95"/>
      <c r="AT241" s="23" t="s">
        <v>148</v>
      </c>
      <c r="AU241" s="23" t="s">
        <v>92</v>
      </c>
    </row>
    <row r="242" s="11" customFormat="1">
      <c r="B242" s="231"/>
      <c r="C242" s="232"/>
      <c r="D242" s="228" t="s">
        <v>150</v>
      </c>
      <c r="E242" s="233" t="s">
        <v>34</v>
      </c>
      <c r="F242" s="234" t="s">
        <v>318</v>
      </c>
      <c r="G242" s="232"/>
      <c r="H242" s="233" t="s">
        <v>34</v>
      </c>
      <c r="I242" s="235"/>
      <c r="J242" s="232"/>
      <c r="K242" s="232"/>
      <c r="L242" s="236"/>
      <c r="M242" s="237"/>
      <c r="N242" s="238"/>
      <c r="O242" s="238"/>
      <c r="P242" s="238"/>
      <c r="Q242" s="238"/>
      <c r="R242" s="238"/>
      <c r="S242" s="238"/>
      <c r="T242" s="239"/>
      <c r="AT242" s="240" t="s">
        <v>150</v>
      </c>
      <c r="AU242" s="240" t="s">
        <v>92</v>
      </c>
      <c r="AV242" s="11" t="s">
        <v>82</v>
      </c>
      <c r="AW242" s="11" t="s">
        <v>41</v>
      </c>
      <c r="AX242" s="11" t="s">
        <v>77</v>
      </c>
      <c r="AY242" s="240" t="s">
        <v>139</v>
      </c>
    </row>
    <row r="243" s="12" customFormat="1">
      <c r="B243" s="241"/>
      <c r="C243" s="242"/>
      <c r="D243" s="228" t="s">
        <v>150</v>
      </c>
      <c r="E243" s="243" t="s">
        <v>34</v>
      </c>
      <c r="F243" s="244" t="s">
        <v>186</v>
      </c>
      <c r="G243" s="242"/>
      <c r="H243" s="245">
        <v>8</v>
      </c>
      <c r="I243" s="246"/>
      <c r="J243" s="242"/>
      <c r="K243" s="242"/>
      <c r="L243" s="247"/>
      <c r="M243" s="248"/>
      <c r="N243" s="249"/>
      <c r="O243" s="249"/>
      <c r="P243" s="249"/>
      <c r="Q243" s="249"/>
      <c r="R243" s="249"/>
      <c r="S243" s="249"/>
      <c r="T243" s="250"/>
      <c r="AT243" s="251" t="s">
        <v>150</v>
      </c>
      <c r="AU243" s="251" t="s">
        <v>92</v>
      </c>
      <c r="AV243" s="12" t="s">
        <v>92</v>
      </c>
      <c r="AW243" s="12" t="s">
        <v>41</v>
      </c>
      <c r="AX243" s="12" t="s">
        <v>77</v>
      </c>
      <c r="AY243" s="251" t="s">
        <v>139</v>
      </c>
    </row>
    <row r="244" s="13" customFormat="1">
      <c r="B244" s="252"/>
      <c r="C244" s="253"/>
      <c r="D244" s="228" t="s">
        <v>150</v>
      </c>
      <c r="E244" s="254" t="s">
        <v>34</v>
      </c>
      <c r="F244" s="255" t="s">
        <v>154</v>
      </c>
      <c r="G244" s="253"/>
      <c r="H244" s="256">
        <v>8</v>
      </c>
      <c r="I244" s="257"/>
      <c r="J244" s="253"/>
      <c r="K244" s="253"/>
      <c r="L244" s="258"/>
      <c r="M244" s="259"/>
      <c r="N244" s="260"/>
      <c r="O244" s="260"/>
      <c r="P244" s="260"/>
      <c r="Q244" s="260"/>
      <c r="R244" s="260"/>
      <c r="S244" s="260"/>
      <c r="T244" s="261"/>
      <c r="AT244" s="262" t="s">
        <v>150</v>
      </c>
      <c r="AU244" s="262" t="s">
        <v>92</v>
      </c>
      <c r="AV244" s="13" t="s">
        <v>146</v>
      </c>
      <c r="AW244" s="13" t="s">
        <v>41</v>
      </c>
      <c r="AX244" s="13" t="s">
        <v>82</v>
      </c>
      <c r="AY244" s="262" t="s">
        <v>139</v>
      </c>
    </row>
    <row r="245" s="1" customFormat="1" ht="16.5" customHeight="1">
      <c r="B245" s="46"/>
      <c r="C245" s="263" t="s">
        <v>338</v>
      </c>
      <c r="D245" s="263" t="s">
        <v>290</v>
      </c>
      <c r="E245" s="264" t="s">
        <v>339</v>
      </c>
      <c r="F245" s="265" t="s">
        <v>340</v>
      </c>
      <c r="G245" s="266" t="s">
        <v>157</v>
      </c>
      <c r="H245" s="267">
        <v>2</v>
      </c>
      <c r="I245" s="268"/>
      <c r="J245" s="269">
        <f>ROUND(I245*H245,2)</f>
        <v>0</v>
      </c>
      <c r="K245" s="265" t="s">
        <v>34</v>
      </c>
      <c r="L245" s="270"/>
      <c r="M245" s="271" t="s">
        <v>34</v>
      </c>
      <c r="N245" s="272" t="s">
        <v>48</v>
      </c>
      <c r="O245" s="47"/>
      <c r="P245" s="225">
        <f>O245*H245</f>
        <v>0</v>
      </c>
      <c r="Q245" s="225">
        <v>0.45000000000000001</v>
      </c>
      <c r="R245" s="225">
        <f>Q245*H245</f>
        <v>0.90000000000000002</v>
      </c>
      <c r="S245" s="225">
        <v>0</v>
      </c>
      <c r="T245" s="226">
        <f>S245*H245</f>
        <v>0</v>
      </c>
      <c r="AR245" s="23" t="s">
        <v>186</v>
      </c>
      <c r="AT245" s="23" t="s">
        <v>290</v>
      </c>
      <c r="AU245" s="23" t="s">
        <v>92</v>
      </c>
      <c r="AY245" s="23" t="s">
        <v>139</v>
      </c>
      <c r="BE245" s="227">
        <f>IF(N245="základní",J245,0)</f>
        <v>0</v>
      </c>
      <c r="BF245" s="227">
        <f>IF(N245="snížená",J245,0)</f>
        <v>0</v>
      </c>
      <c r="BG245" s="227">
        <f>IF(N245="zákl. přenesená",J245,0)</f>
        <v>0</v>
      </c>
      <c r="BH245" s="227">
        <f>IF(N245="sníž. přenesená",J245,0)</f>
        <v>0</v>
      </c>
      <c r="BI245" s="227">
        <f>IF(N245="nulová",J245,0)</f>
        <v>0</v>
      </c>
      <c r="BJ245" s="23" t="s">
        <v>82</v>
      </c>
      <c r="BK245" s="227">
        <f>ROUND(I245*H245,2)</f>
        <v>0</v>
      </c>
      <c r="BL245" s="23" t="s">
        <v>146</v>
      </c>
      <c r="BM245" s="23" t="s">
        <v>341</v>
      </c>
    </row>
    <row r="246" s="12" customFormat="1">
      <c r="B246" s="241"/>
      <c r="C246" s="242"/>
      <c r="D246" s="228" t="s">
        <v>150</v>
      </c>
      <c r="E246" s="243" t="s">
        <v>34</v>
      </c>
      <c r="F246" s="244" t="s">
        <v>92</v>
      </c>
      <c r="G246" s="242"/>
      <c r="H246" s="245">
        <v>2</v>
      </c>
      <c r="I246" s="246"/>
      <c r="J246" s="242"/>
      <c r="K246" s="242"/>
      <c r="L246" s="247"/>
      <c r="M246" s="248"/>
      <c r="N246" s="249"/>
      <c r="O246" s="249"/>
      <c r="P246" s="249"/>
      <c r="Q246" s="249"/>
      <c r="R246" s="249"/>
      <c r="S246" s="249"/>
      <c r="T246" s="250"/>
      <c r="AT246" s="251" t="s">
        <v>150</v>
      </c>
      <c r="AU246" s="251" t="s">
        <v>92</v>
      </c>
      <c r="AV246" s="12" t="s">
        <v>92</v>
      </c>
      <c r="AW246" s="12" t="s">
        <v>41</v>
      </c>
      <c r="AX246" s="12" t="s">
        <v>82</v>
      </c>
      <c r="AY246" s="251" t="s">
        <v>139</v>
      </c>
    </row>
    <row r="247" s="1" customFormat="1" ht="16.5" customHeight="1">
      <c r="B247" s="46"/>
      <c r="C247" s="263" t="s">
        <v>342</v>
      </c>
      <c r="D247" s="263" t="s">
        <v>290</v>
      </c>
      <c r="E247" s="264" t="s">
        <v>343</v>
      </c>
      <c r="F247" s="265" t="s">
        <v>340</v>
      </c>
      <c r="G247" s="266" t="s">
        <v>157</v>
      </c>
      <c r="H247" s="267">
        <v>2</v>
      </c>
      <c r="I247" s="268"/>
      <c r="J247" s="269">
        <f>ROUND(I247*H247,2)</f>
        <v>0</v>
      </c>
      <c r="K247" s="265" t="s">
        <v>34</v>
      </c>
      <c r="L247" s="270"/>
      <c r="M247" s="271" t="s">
        <v>34</v>
      </c>
      <c r="N247" s="272" t="s">
        <v>48</v>
      </c>
      <c r="O247" s="47"/>
      <c r="P247" s="225">
        <f>O247*H247</f>
        <v>0</v>
      </c>
      <c r="Q247" s="225">
        <v>0.45000000000000001</v>
      </c>
      <c r="R247" s="225">
        <f>Q247*H247</f>
        <v>0.90000000000000002</v>
      </c>
      <c r="S247" s="225">
        <v>0</v>
      </c>
      <c r="T247" s="226">
        <f>S247*H247</f>
        <v>0</v>
      </c>
      <c r="AR247" s="23" t="s">
        <v>186</v>
      </c>
      <c r="AT247" s="23" t="s">
        <v>290</v>
      </c>
      <c r="AU247" s="23" t="s">
        <v>92</v>
      </c>
      <c r="AY247" s="23" t="s">
        <v>139</v>
      </c>
      <c r="BE247" s="227">
        <f>IF(N247="základní",J247,0)</f>
        <v>0</v>
      </c>
      <c r="BF247" s="227">
        <f>IF(N247="snížená",J247,0)</f>
        <v>0</v>
      </c>
      <c r="BG247" s="227">
        <f>IF(N247="zákl. přenesená",J247,0)</f>
        <v>0</v>
      </c>
      <c r="BH247" s="227">
        <f>IF(N247="sníž. přenesená",J247,0)</f>
        <v>0</v>
      </c>
      <c r="BI247" s="227">
        <f>IF(N247="nulová",J247,0)</f>
        <v>0</v>
      </c>
      <c r="BJ247" s="23" t="s">
        <v>82</v>
      </c>
      <c r="BK247" s="227">
        <f>ROUND(I247*H247,2)</f>
        <v>0</v>
      </c>
      <c r="BL247" s="23" t="s">
        <v>146</v>
      </c>
      <c r="BM247" s="23" t="s">
        <v>344</v>
      </c>
    </row>
    <row r="248" s="12" customFormat="1">
      <c r="B248" s="241"/>
      <c r="C248" s="242"/>
      <c r="D248" s="228" t="s">
        <v>150</v>
      </c>
      <c r="E248" s="243" t="s">
        <v>34</v>
      </c>
      <c r="F248" s="244" t="s">
        <v>92</v>
      </c>
      <c r="G248" s="242"/>
      <c r="H248" s="245">
        <v>2</v>
      </c>
      <c r="I248" s="246"/>
      <c r="J248" s="242"/>
      <c r="K248" s="242"/>
      <c r="L248" s="247"/>
      <c r="M248" s="248"/>
      <c r="N248" s="249"/>
      <c r="O248" s="249"/>
      <c r="P248" s="249"/>
      <c r="Q248" s="249"/>
      <c r="R248" s="249"/>
      <c r="S248" s="249"/>
      <c r="T248" s="250"/>
      <c r="AT248" s="251" t="s">
        <v>150</v>
      </c>
      <c r="AU248" s="251" t="s">
        <v>92</v>
      </c>
      <c r="AV248" s="12" t="s">
        <v>92</v>
      </c>
      <c r="AW248" s="12" t="s">
        <v>41</v>
      </c>
      <c r="AX248" s="12" t="s">
        <v>82</v>
      </c>
      <c r="AY248" s="251" t="s">
        <v>139</v>
      </c>
    </row>
    <row r="249" s="1" customFormat="1" ht="16.5" customHeight="1">
      <c r="B249" s="46"/>
      <c r="C249" s="263" t="s">
        <v>345</v>
      </c>
      <c r="D249" s="263" t="s">
        <v>290</v>
      </c>
      <c r="E249" s="264" t="s">
        <v>346</v>
      </c>
      <c r="F249" s="265" t="s">
        <v>340</v>
      </c>
      <c r="G249" s="266" t="s">
        <v>157</v>
      </c>
      <c r="H249" s="267">
        <v>4</v>
      </c>
      <c r="I249" s="268"/>
      <c r="J249" s="269">
        <f>ROUND(I249*H249,2)</f>
        <v>0</v>
      </c>
      <c r="K249" s="265" t="s">
        <v>34</v>
      </c>
      <c r="L249" s="270"/>
      <c r="M249" s="271" t="s">
        <v>34</v>
      </c>
      <c r="N249" s="272" t="s">
        <v>48</v>
      </c>
      <c r="O249" s="47"/>
      <c r="P249" s="225">
        <f>O249*H249</f>
        <v>0</v>
      </c>
      <c r="Q249" s="225">
        <v>0.45000000000000001</v>
      </c>
      <c r="R249" s="225">
        <f>Q249*H249</f>
        <v>1.8</v>
      </c>
      <c r="S249" s="225">
        <v>0</v>
      </c>
      <c r="T249" s="226">
        <f>S249*H249</f>
        <v>0</v>
      </c>
      <c r="AR249" s="23" t="s">
        <v>186</v>
      </c>
      <c r="AT249" s="23" t="s">
        <v>290</v>
      </c>
      <c r="AU249" s="23" t="s">
        <v>92</v>
      </c>
      <c r="AY249" s="23" t="s">
        <v>139</v>
      </c>
      <c r="BE249" s="227">
        <f>IF(N249="základní",J249,0)</f>
        <v>0</v>
      </c>
      <c r="BF249" s="227">
        <f>IF(N249="snížená",J249,0)</f>
        <v>0</v>
      </c>
      <c r="BG249" s="227">
        <f>IF(N249="zákl. přenesená",J249,0)</f>
        <v>0</v>
      </c>
      <c r="BH249" s="227">
        <f>IF(N249="sníž. přenesená",J249,0)</f>
        <v>0</v>
      </c>
      <c r="BI249" s="227">
        <f>IF(N249="nulová",J249,0)</f>
        <v>0</v>
      </c>
      <c r="BJ249" s="23" t="s">
        <v>82</v>
      </c>
      <c r="BK249" s="227">
        <f>ROUND(I249*H249,2)</f>
        <v>0</v>
      </c>
      <c r="BL249" s="23" t="s">
        <v>146</v>
      </c>
      <c r="BM249" s="23" t="s">
        <v>347</v>
      </c>
    </row>
    <row r="250" s="12" customFormat="1">
      <c r="B250" s="241"/>
      <c r="C250" s="242"/>
      <c r="D250" s="228" t="s">
        <v>150</v>
      </c>
      <c r="E250" s="243" t="s">
        <v>34</v>
      </c>
      <c r="F250" s="244" t="s">
        <v>146</v>
      </c>
      <c r="G250" s="242"/>
      <c r="H250" s="245">
        <v>4</v>
      </c>
      <c r="I250" s="246"/>
      <c r="J250" s="242"/>
      <c r="K250" s="242"/>
      <c r="L250" s="247"/>
      <c r="M250" s="248"/>
      <c r="N250" s="249"/>
      <c r="O250" s="249"/>
      <c r="P250" s="249"/>
      <c r="Q250" s="249"/>
      <c r="R250" s="249"/>
      <c r="S250" s="249"/>
      <c r="T250" s="250"/>
      <c r="AT250" s="251" t="s">
        <v>150</v>
      </c>
      <c r="AU250" s="251" t="s">
        <v>92</v>
      </c>
      <c r="AV250" s="12" t="s">
        <v>92</v>
      </c>
      <c r="AW250" s="12" t="s">
        <v>41</v>
      </c>
      <c r="AX250" s="12" t="s">
        <v>82</v>
      </c>
      <c r="AY250" s="251" t="s">
        <v>139</v>
      </c>
    </row>
    <row r="251" s="1" customFormat="1" ht="16.5" customHeight="1">
      <c r="B251" s="46"/>
      <c r="C251" s="216" t="s">
        <v>348</v>
      </c>
      <c r="D251" s="216" t="s">
        <v>141</v>
      </c>
      <c r="E251" s="217" t="s">
        <v>349</v>
      </c>
      <c r="F251" s="218" t="s">
        <v>350</v>
      </c>
      <c r="G251" s="219" t="s">
        <v>157</v>
      </c>
      <c r="H251" s="220">
        <v>8</v>
      </c>
      <c r="I251" s="221"/>
      <c r="J251" s="222">
        <f>ROUND(I251*H251,2)</f>
        <v>0</v>
      </c>
      <c r="K251" s="218" t="s">
        <v>145</v>
      </c>
      <c r="L251" s="72"/>
      <c r="M251" s="223" t="s">
        <v>34</v>
      </c>
      <c r="N251" s="224" t="s">
        <v>48</v>
      </c>
      <c r="O251" s="47"/>
      <c r="P251" s="225">
        <f>O251*H251</f>
        <v>0</v>
      </c>
      <c r="Q251" s="225">
        <v>5.0000000000000002E-05</v>
      </c>
      <c r="R251" s="225">
        <f>Q251*H251</f>
        <v>0.00040000000000000002</v>
      </c>
      <c r="S251" s="225">
        <v>0</v>
      </c>
      <c r="T251" s="226">
        <f>S251*H251</f>
        <v>0</v>
      </c>
      <c r="AR251" s="23" t="s">
        <v>146</v>
      </c>
      <c r="AT251" s="23" t="s">
        <v>141</v>
      </c>
      <c r="AU251" s="23" t="s">
        <v>92</v>
      </c>
      <c r="AY251" s="23" t="s">
        <v>139</v>
      </c>
      <c r="BE251" s="227">
        <f>IF(N251="základní",J251,0)</f>
        <v>0</v>
      </c>
      <c r="BF251" s="227">
        <f>IF(N251="snížená",J251,0)</f>
        <v>0</v>
      </c>
      <c r="BG251" s="227">
        <f>IF(N251="zákl. přenesená",J251,0)</f>
        <v>0</v>
      </c>
      <c r="BH251" s="227">
        <f>IF(N251="sníž. přenesená",J251,0)</f>
        <v>0</v>
      </c>
      <c r="BI251" s="227">
        <f>IF(N251="nulová",J251,0)</f>
        <v>0</v>
      </c>
      <c r="BJ251" s="23" t="s">
        <v>82</v>
      </c>
      <c r="BK251" s="227">
        <f>ROUND(I251*H251,2)</f>
        <v>0</v>
      </c>
      <c r="BL251" s="23" t="s">
        <v>146</v>
      </c>
      <c r="BM251" s="23" t="s">
        <v>351</v>
      </c>
    </row>
    <row r="252" s="1" customFormat="1">
      <c r="B252" s="46"/>
      <c r="C252" s="74"/>
      <c r="D252" s="228" t="s">
        <v>148</v>
      </c>
      <c r="E252" s="74"/>
      <c r="F252" s="229" t="s">
        <v>352</v>
      </c>
      <c r="G252" s="74"/>
      <c r="H252" s="74"/>
      <c r="I252" s="187"/>
      <c r="J252" s="74"/>
      <c r="K252" s="74"/>
      <c r="L252" s="72"/>
      <c r="M252" s="230"/>
      <c r="N252" s="47"/>
      <c r="O252" s="47"/>
      <c r="P252" s="47"/>
      <c r="Q252" s="47"/>
      <c r="R252" s="47"/>
      <c r="S252" s="47"/>
      <c r="T252" s="95"/>
      <c r="AT252" s="23" t="s">
        <v>148</v>
      </c>
      <c r="AU252" s="23" t="s">
        <v>92</v>
      </c>
    </row>
    <row r="253" s="12" customFormat="1">
      <c r="B253" s="241"/>
      <c r="C253" s="242"/>
      <c r="D253" s="228" t="s">
        <v>150</v>
      </c>
      <c r="E253" s="243" t="s">
        <v>34</v>
      </c>
      <c r="F253" s="244" t="s">
        <v>186</v>
      </c>
      <c r="G253" s="242"/>
      <c r="H253" s="245">
        <v>8</v>
      </c>
      <c r="I253" s="246"/>
      <c r="J253" s="242"/>
      <c r="K253" s="242"/>
      <c r="L253" s="247"/>
      <c r="M253" s="248"/>
      <c r="N253" s="249"/>
      <c r="O253" s="249"/>
      <c r="P253" s="249"/>
      <c r="Q253" s="249"/>
      <c r="R253" s="249"/>
      <c r="S253" s="249"/>
      <c r="T253" s="250"/>
      <c r="AT253" s="251" t="s">
        <v>150</v>
      </c>
      <c r="AU253" s="251" t="s">
        <v>92</v>
      </c>
      <c r="AV253" s="12" t="s">
        <v>92</v>
      </c>
      <c r="AW253" s="12" t="s">
        <v>41</v>
      </c>
      <c r="AX253" s="12" t="s">
        <v>82</v>
      </c>
      <c r="AY253" s="251" t="s">
        <v>139</v>
      </c>
    </row>
    <row r="254" s="1" customFormat="1" ht="16.5" customHeight="1">
      <c r="B254" s="46"/>
      <c r="C254" s="263" t="s">
        <v>353</v>
      </c>
      <c r="D254" s="263" t="s">
        <v>290</v>
      </c>
      <c r="E254" s="264" t="s">
        <v>354</v>
      </c>
      <c r="F254" s="265" t="s">
        <v>355</v>
      </c>
      <c r="G254" s="266" t="s">
        <v>202</v>
      </c>
      <c r="H254" s="267">
        <v>0.30099999999999999</v>
      </c>
      <c r="I254" s="268"/>
      <c r="J254" s="269">
        <f>ROUND(I254*H254,2)</f>
        <v>0</v>
      </c>
      <c r="K254" s="265" t="s">
        <v>145</v>
      </c>
      <c r="L254" s="270"/>
      <c r="M254" s="271" t="s">
        <v>34</v>
      </c>
      <c r="N254" s="272" t="s">
        <v>48</v>
      </c>
      <c r="O254" s="47"/>
      <c r="P254" s="225">
        <f>O254*H254</f>
        <v>0</v>
      </c>
      <c r="Q254" s="225">
        <v>0.65000000000000002</v>
      </c>
      <c r="R254" s="225">
        <f>Q254*H254</f>
        <v>0.19564999999999999</v>
      </c>
      <c r="S254" s="225">
        <v>0</v>
      </c>
      <c r="T254" s="226">
        <f>S254*H254</f>
        <v>0</v>
      </c>
      <c r="AR254" s="23" t="s">
        <v>186</v>
      </c>
      <c r="AT254" s="23" t="s">
        <v>290</v>
      </c>
      <c r="AU254" s="23" t="s">
        <v>92</v>
      </c>
      <c r="AY254" s="23" t="s">
        <v>139</v>
      </c>
      <c r="BE254" s="227">
        <f>IF(N254="základní",J254,0)</f>
        <v>0</v>
      </c>
      <c r="BF254" s="227">
        <f>IF(N254="snížená",J254,0)</f>
        <v>0</v>
      </c>
      <c r="BG254" s="227">
        <f>IF(N254="zákl. přenesená",J254,0)</f>
        <v>0</v>
      </c>
      <c r="BH254" s="227">
        <f>IF(N254="sníž. přenesená",J254,0)</f>
        <v>0</v>
      </c>
      <c r="BI254" s="227">
        <f>IF(N254="nulová",J254,0)</f>
        <v>0</v>
      </c>
      <c r="BJ254" s="23" t="s">
        <v>82</v>
      </c>
      <c r="BK254" s="227">
        <f>ROUND(I254*H254,2)</f>
        <v>0</v>
      </c>
      <c r="BL254" s="23" t="s">
        <v>146</v>
      </c>
      <c r="BM254" s="23" t="s">
        <v>356</v>
      </c>
    </row>
    <row r="255" s="12" customFormat="1">
      <c r="B255" s="241"/>
      <c r="C255" s="242"/>
      <c r="D255" s="228" t="s">
        <v>150</v>
      </c>
      <c r="E255" s="243" t="s">
        <v>34</v>
      </c>
      <c r="F255" s="244" t="s">
        <v>357</v>
      </c>
      <c r="G255" s="242"/>
      <c r="H255" s="245">
        <v>0.30099999999999999</v>
      </c>
      <c r="I255" s="246"/>
      <c r="J255" s="242"/>
      <c r="K255" s="242"/>
      <c r="L255" s="247"/>
      <c r="M255" s="248"/>
      <c r="N255" s="249"/>
      <c r="O255" s="249"/>
      <c r="P255" s="249"/>
      <c r="Q255" s="249"/>
      <c r="R255" s="249"/>
      <c r="S255" s="249"/>
      <c r="T255" s="250"/>
      <c r="AT255" s="251" t="s">
        <v>150</v>
      </c>
      <c r="AU255" s="251" t="s">
        <v>92</v>
      </c>
      <c r="AV255" s="12" t="s">
        <v>92</v>
      </c>
      <c r="AW255" s="12" t="s">
        <v>41</v>
      </c>
      <c r="AX255" s="12" t="s">
        <v>77</v>
      </c>
      <c r="AY255" s="251" t="s">
        <v>139</v>
      </c>
    </row>
    <row r="256" s="13" customFormat="1">
      <c r="B256" s="252"/>
      <c r="C256" s="253"/>
      <c r="D256" s="228" t="s">
        <v>150</v>
      </c>
      <c r="E256" s="254" t="s">
        <v>34</v>
      </c>
      <c r="F256" s="255" t="s">
        <v>154</v>
      </c>
      <c r="G256" s="253"/>
      <c r="H256" s="256">
        <v>0.30099999999999999</v>
      </c>
      <c r="I256" s="257"/>
      <c r="J256" s="253"/>
      <c r="K256" s="253"/>
      <c r="L256" s="258"/>
      <c r="M256" s="259"/>
      <c r="N256" s="260"/>
      <c r="O256" s="260"/>
      <c r="P256" s="260"/>
      <c r="Q256" s="260"/>
      <c r="R256" s="260"/>
      <c r="S256" s="260"/>
      <c r="T256" s="261"/>
      <c r="AT256" s="262" t="s">
        <v>150</v>
      </c>
      <c r="AU256" s="262" t="s">
        <v>92</v>
      </c>
      <c r="AV256" s="13" t="s">
        <v>146</v>
      </c>
      <c r="AW256" s="13" t="s">
        <v>41</v>
      </c>
      <c r="AX256" s="13" t="s">
        <v>82</v>
      </c>
      <c r="AY256" s="262" t="s">
        <v>139</v>
      </c>
    </row>
    <row r="257" s="1" customFormat="1" ht="25.5" customHeight="1">
      <c r="B257" s="46"/>
      <c r="C257" s="216" t="s">
        <v>358</v>
      </c>
      <c r="D257" s="216" t="s">
        <v>141</v>
      </c>
      <c r="E257" s="217" t="s">
        <v>359</v>
      </c>
      <c r="F257" s="218" t="s">
        <v>360</v>
      </c>
      <c r="G257" s="219" t="s">
        <v>144</v>
      </c>
      <c r="H257" s="220">
        <v>4.0190000000000001</v>
      </c>
      <c r="I257" s="221"/>
      <c r="J257" s="222">
        <f>ROUND(I257*H257,2)</f>
        <v>0</v>
      </c>
      <c r="K257" s="218" t="s">
        <v>145</v>
      </c>
      <c r="L257" s="72"/>
      <c r="M257" s="223" t="s">
        <v>34</v>
      </c>
      <c r="N257" s="224" t="s">
        <v>48</v>
      </c>
      <c r="O257" s="47"/>
      <c r="P257" s="225">
        <f>O257*H257</f>
        <v>0</v>
      </c>
      <c r="Q257" s="225">
        <v>0.00036000000000000002</v>
      </c>
      <c r="R257" s="225">
        <f>Q257*H257</f>
        <v>0.0014468400000000002</v>
      </c>
      <c r="S257" s="225">
        <v>0</v>
      </c>
      <c r="T257" s="226">
        <f>S257*H257</f>
        <v>0</v>
      </c>
      <c r="AR257" s="23" t="s">
        <v>146</v>
      </c>
      <c r="AT257" s="23" t="s">
        <v>141</v>
      </c>
      <c r="AU257" s="23" t="s">
        <v>92</v>
      </c>
      <c r="AY257" s="23" t="s">
        <v>139</v>
      </c>
      <c r="BE257" s="227">
        <f>IF(N257="základní",J257,0)</f>
        <v>0</v>
      </c>
      <c r="BF257" s="227">
        <f>IF(N257="snížená",J257,0)</f>
        <v>0</v>
      </c>
      <c r="BG257" s="227">
        <f>IF(N257="zákl. přenesená",J257,0)</f>
        <v>0</v>
      </c>
      <c r="BH257" s="227">
        <f>IF(N257="sníž. přenesená",J257,0)</f>
        <v>0</v>
      </c>
      <c r="BI257" s="227">
        <f>IF(N257="nulová",J257,0)</f>
        <v>0</v>
      </c>
      <c r="BJ257" s="23" t="s">
        <v>82</v>
      </c>
      <c r="BK257" s="227">
        <f>ROUND(I257*H257,2)</f>
        <v>0</v>
      </c>
      <c r="BL257" s="23" t="s">
        <v>146</v>
      </c>
      <c r="BM257" s="23" t="s">
        <v>361</v>
      </c>
    </row>
    <row r="258" s="1" customFormat="1">
      <c r="B258" s="46"/>
      <c r="C258" s="74"/>
      <c r="D258" s="228" t="s">
        <v>148</v>
      </c>
      <c r="E258" s="74"/>
      <c r="F258" s="229" t="s">
        <v>362</v>
      </c>
      <c r="G258" s="74"/>
      <c r="H258" s="74"/>
      <c r="I258" s="187"/>
      <c r="J258" s="74"/>
      <c r="K258" s="74"/>
      <c r="L258" s="72"/>
      <c r="M258" s="230"/>
      <c r="N258" s="47"/>
      <c r="O258" s="47"/>
      <c r="P258" s="47"/>
      <c r="Q258" s="47"/>
      <c r="R258" s="47"/>
      <c r="S258" s="47"/>
      <c r="T258" s="95"/>
      <c r="AT258" s="23" t="s">
        <v>148</v>
      </c>
      <c r="AU258" s="23" t="s">
        <v>92</v>
      </c>
    </row>
    <row r="259" s="12" customFormat="1">
      <c r="B259" s="241"/>
      <c r="C259" s="242"/>
      <c r="D259" s="228" t="s">
        <v>150</v>
      </c>
      <c r="E259" s="243" t="s">
        <v>34</v>
      </c>
      <c r="F259" s="244" t="s">
        <v>363</v>
      </c>
      <c r="G259" s="242"/>
      <c r="H259" s="245">
        <v>4.0190000000000001</v>
      </c>
      <c r="I259" s="246"/>
      <c r="J259" s="242"/>
      <c r="K259" s="242"/>
      <c r="L259" s="247"/>
      <c r="M259" s="248"/>
      <c r="N259" s="249"/>
      <c r="O259" s="249"/>
      <c r="P259" s="249"/>
      <c r="Q259" s="249"/>
      <c r="R259" s="249"/>
      <c r="S259" s="249"/>
      <c r="T259" s="250"/>
      <c r="AT259" s="251" t="s">
        <v>150</v>
      </c>
      <c r="AU259" s="251" t="s">
        <v>92</v>
      </c>
      <c r="AV259" s="12" t="s">
        <v>92</v>
      </c>
      <c r="AW259" s="12" t="s">
        <v>41</v>
      </c>
      <c r="AX259" s="12" t="s">
        <v>77</v>
      </c>
      <c r="AY259" s="251" t="s">
        <v>139</v>
      </c>
    </row>
    <row r="260" s="13" customFormat="1">
      <c r="B260" s="252"/>
      <c r="C260" s="253"/>
      <c r="D260" s="228" t="s">
        <v>150</v>
      </c>
      <c r="E260" s="254" t="s">
        <v>34</v>
      </c>
      <c r="F260" s="255" t="s">
        <v>154</v>
      </c>
      <c r="G260" s="253"/>
      <c r="H260" s="256">
        <v>4.0190000000000001</v>
      </c>
      <c r="I260" s="257"/>
      <c r="J260" s="253"/>
      <c r="K260" s="253"/>
      <c r="L260" s="258"/>
      <c r="M260" s="259"/>
      <c r="N260" s="260"/>
      <c r="O260" s="260"/>
      <c r="P260" s="260"/>
      <c r="Q260" s="260"/>
      <c r="R260" s="260"/>
      <c r="S260" s="260"/>
      <c r="T260" s="261"/>
      <c r="AT260" s="262" t="s">
        <v>150</v>
      </c>
      <c r="AU260" s="262" t="s">
        <v>92</v>
      </c>
      <c r="AV260" s="13" t="s">
        <v>146</v>
      </c>
      <c r="AW260" s="13" t="s">
        <v>41</v>
      </c>
      <c r="AX260" s="13" t="s">
        <v>82</v>
      </c>
      <c r="AY260" s="262" t="s">
        <v>139</v>
      </c>
    </row>
    <row r="261" s="1" customFormat="1" ht="16.5" customHeight="1">
      <c r="B261" s="46"/>
      <c r="C261" s="216" t="s">
        <v>364</v>
      </c>
      <c r="D261" s="216" t="s">
        <v>141</v>
      </c>
      <c r="E261" s="217" t="s">
        <v>365</v>
      </c>
      <c r="F261" s="218" t="s">
        <v>366</v>
      </c>
      <c r="G261" s="219" t="s">
        <v>202</v>
      </c>
      <c r="H261" s="220">
        <v>2</v>
      </c>
      <c r="I261" s="221"/>
      <c r="J261" s="222">
        <f>ROUND(I261*H261,2)</f>
        <v>0</v>
      </c>
      <c r="K261" s="218" t="s">
        <v>145</v>
      </c>
      <c r="L261" s="72"/>
      <c r="M261" s="223" t="s">
        <v>34</v>
      </c>
      <c r="N261" s="224" t="s">
        <v>48</v>
      </c>
      <c r="O261" s="47"/>
      <c r="P261" s="225">
        <f>O261*H261</f>
        <v>0</v>
      </c>
      <c r="Q261" s="225">
        <v>0</v>
      </c>
      <c r="R261" s="225">
        <f>Q261*H261</f>
        <v>0</v>
      </c>
      <c r="S261" s="225">
        <v>0</v>
      </c>
      <c r="T261" s="226">
        <f>S261*H261</f>
        <v>0</v>
      </c>
      <c r="AR261" s="23" t="s">
        <v>146</v>
      </c>
      <c r="AT261" s="23" t="s">
        <v>141</v>
      </c>
      <c r="AU261" s="23" t="s">
        <v>92</v>
      </c>
      <c r="AY261" s="23" t="s">
        <v>139</v>
      </c>
      <c r="BE261" s="227">
        <f>IF(N261="základní",J261,0)</f>
        <v>0</v>
      </c>
      <c r="BF261" s="227">
        <f>IF(N261="snížená",J261,0)</f>
        <v>0</v>
      </c>
      <c r="BG261" s="227">
        <f>IF(N261="zákl. přenesená",J261,0)</f>
        <v>0</v>
      </c>
      <c r="BH261" s="227">
        <f>IF(N261="sníž. přenesená",J261,0)</f>
        <v>0</v>
      </c>
      <c r="BI261" s="227">
        <f>IF(N261="nulová",J261,0)</f>
        <v>0</v>
      </c>
      <c r="BJ261" s="23" t="s">
        <v>82</v>
      </c>
      <c r="BK261" s="227">
        <f>ROUND(I261*H261,2)</f>
        <v>0</v>
      </c>
      <c r="BL261" s="23" t="s">
        <v>146</v>
      </c>
      <c r="BM261" s="23" t="s">
        <v>367</v>
      </c>
    </row>
    <row r="262" s="1" customFormat="1">
      <c r="B262" s="46"/>
      <c r="C262" s="74"/>
      <c r="D262" s="228" t="s">
        <v>148</v>
      </c>
      <c r="E262" s="74"/>
      <c r="F262" s="229" t="s">
        <v>368</v>
      </c>
      <c r="G262" s="74"/>
      <c r="H262" s="74"/>
      <c r="I262" s="187"/>
      <c r="J262" s="74"/>
      <c r="K262" s="74"/>
      <c r="L262" s="72"/>
      <c r="M262" s="230"/>
      <c r="N262" s="47"/>
      <c r="O262" s="47"/>
      <c r="P262" s="47"/>
      <c r="Q262" s="47"/>
      <c r="R262" s="47"/>
      <c r="S262" s="47"/>
      <c r="T262" s="95"/>
      <c r="AT262" s="23" t="s">
        <v>148</v>
      </c>
      <c r="AU262" s="23" t="s">
        <v>92</v>
      </c>
    </row>
    <row r="263" s="12" customFormat="1">
      <c r="B263" s="241"/>
      <c r="C263" s="242"/>
      <c r="D263" s="228" t="s">
        <v>150</v>
      </c>
      <c r="E263" s="243" t="s">
        <v>34</v>
      </c>
      <c r="F263" s="244" t="s">
        <v>323</v>
      </c>
      <c r="G263" s="242"/>
      <c r="H263" s="245">
        <v>2</v>
      </c>
      <c r="I263" s="246"/>
      <c r="J263" s="242"/>
      <c r="K263" s="242"/>
      <c r="L263" s="247"/>
      <c r="M263" s="248"/>
      <c r="N263" s="249"/>
      <c r="O263" s="249"/>
      <c r="P263" s="249"/>
      <c r="Q263" s="249"/>
      <c r="R263" s="249"/>
      <c r="S263" s="249"/>
      <c r="T263" s="250"/>
      <c r="AT263" s="251" t="s">
        <v>150</v>
      </c>
      <c r="AU263" s="251" t="s">
        <v>92</v>
      </c>
      <c r="AV263" s="12" t="s">
        <v>92</v>
      </c>
      <c r="AW263" s="12" t="s">
        <v>41</v>
      </c>
      <c r="AX263" s="12" t="s">
        <v>82</v>
      </c>
      <c r="AY263" s="251" t="s">
        <v>139</v>
      </c>
    </row>
    <row r="264" s="1" customFormat="1" ht="16.5" customHeight="1">
      <c r="B264" s="46"/>
      <c r="C264" s="263" t="s">
        <v>369</v>
      </c>
      <c r="D264" s="263" t="s">
        <v>290</v>
      </c>
      <c r="E264" s="264" t="s">
        <v>370</v>
      </c>
      <c r="F264" s="265" t="s">
        <v>371</v>
      </c>
      <c r="G264" s="266" t="s">
        <v>293</v>
      </c>
      <c r="H264" s="267">
        <v>8</v>
      </c>
      <c r="I264" s="268"/>
      <c r="J264" s="269">
        <f>ROUND(I264*H264,2)</f>
        <v>0</v>
      </c>
      <c r="K264" s="265" t="s">
        <v>145</v>
      </c>
      <c r="L264" s="270"/>
      <c r="M264" s="271" t="s">
        <v>34</v>
      </c>
      <c r="N264" s="272" t="s">
        <v>48</v>
      </c>
      <c r="O264" s="47"/>
      <c r="P264" s="225">
        <f>O264*H264</f>
        <v>0</v>
      </c>
      <c r="Q264" s="225">
        <v>0.001</v>
      </c>
      <c r="R264" s="225">
        <f>Q264*H264</f>
        <v>0.0080000000000000002</v>
      </c>
      <c r="S264" s="225">
        <v>0</v>
      </c>
      <c r="T264" s="226">
        <f>S264*H264</f>
        <v>0</v>
      </c>
      <c r="AR264" s="23" t="s">
        <v>186</v>
      </c>
      <c r="AT264" s="23" t="s">
        <v>290</v>
      </c>
      <c r="AU264" s="23" t="s">
        <v>92</v>
      </c>
      <c r="AY264" s="23" t="s">
        <v>139</v>
      </c>
      <c r="BE264" s="227">
        <f>IF(N264="základní",J264,0)</f>
        <v>0</v>
      </c>
      <c r="BF264" s="227">
        <f>IF(N264="snížená",J264,0)</f>
        <v>0</v>
      </c>
      <c r="BG264" s="227">
        <f>IF(N264="zákl. přenesená",J264,0)</f>
        <v>0</v>
      </c>
      <c r="BH264" s="227">
        <f>IF(N264="sníž. přenesená",J264,0)</f>
        <v>0</v>
      </c>
      <c r="BI264" s="227">
        <f>IF(N264="nulová",J264,0)</f>
        <v>0</v>
      </c>
      <c r="BJ264" s="23" t="s">
        <v>82</v>
      </c>
      <c r="BK264" s="227">
        <f>ROUND(I264*H264,2)</f>
        <v>0</v>
      </c>
      <c r="BL264" s="23" t="s">
        <v>146</v>
      </c>
      <c r="BM264" s="23" t="s">
        <v>372</v>
      </c>
    </row>
    <row r="265" s="12" customFormat="1">
      <c r="B265" s="241"/>
      <c r="C265" s="242"/>
      <c r="D265" s="228" t="s">
        <v>150</v>
      </c>
      <c r="E265" s="243" t="s">
        <v>34</v>
      </c>
      <c r="F265" s="244" t="s">
        <v>373</v>
      </c>
      <c r="G265" s="242"/>
      <c r="H265" s="245">
        <v>8</v>
      </c>
      <c r="I265" s="246"/>
      <c r="J265" s="242"/>
      <c r="K265" s="242"/>
      <c r="L265" s="247"/>
      <c r="M265" s="248"/>
      <c r="N265" s="249"/>
      <c r="O265" s="249"/>
      <c r="P265" s="249"/>
      <c r="Q265" s="249"/>
      <c r="R265" s="249"/>
      <c r="S265" s="249"/>
      <c r="T265" s="250"/>
      <c r="AT265" s="251" t="s">
        <v>150</v>
      </c>
      <c r="AU265" s="251" t="s">
        <v>92</v>
      </c>
      <c r="AV265" s="12" t="s">
        <v>92</v>
      </c>
      <c r="AW265" s="12" t="s">
        <v>41</v>
      </c>
      <c r="AX265" s="12" t="s">
        <v>82</v>
      </c>
      <c r="AY265" s="251" t="s">
        <v>139</v>
      </c>
    </row>
    <row r="266" s="1" customFormat="1" ht="25.5" customHeight="1">
      <c r="B266" s="46"/>
      <c r="C266" s="216" t="s">
        <v>374</v>
      </c>
      <c r="D266" s="216" t="s">
        <v>141</v>
      </c>
      <c r="E266" s="217" t="s">
        <v>375</v>
      </c>
      <c r="F266" s="218" t="s">
        <v>376</v>
      </c>
      <c r="G266" s="219" t="s">
        <v>144</v>
      </c>
      <c r="H266" s="220">
        <v>12</v>
      </c>
      <c r="I266" s="221"/>
      <c r="J266" s="222">
        <f>ROUND(I266*H266,2)</f>
        <v>0</v>
      </c>
      <c r="K266" s="218" t="s">
        <v>145</v>
      </c>
      <c r="L266" s="72"/>
      <c r="M266" s="223" t="s">
        <v>34</v>
      </c>
      <c r="N266" s="224" t="s">
        <v>48</v>
      </c>
      <c r="O266" s="47"/>
      <c r="P266" s="225">
        <f>O266*H266</f>
        <v>0</v>
      </c>
      <c r="Q266" s="225">
        <v>0</v>
      </c>
      <c r="R266" s="225">
        <f>Q266*H266</f>
        <v>0</v>
      </c>
      <c r="S266" s="225">
        <v>0</v>
      </c>
      <c r="T266" s="226">
        <f>S266*H266</f>
        <v>0</v>
      </c>
      <c r="AR266" s="23" t="s">
        <v>146</v>
      </c>
      <c r="AT266" s="23" t="s">
        <v>141</v>
      </c>
      <c r="AU266" s="23" t="s">
        <v>92</v>
      </c>
      <c r="AY266" s="23" t="s">
        <v>139</v>
      </c>
      <c r="BE266" s="227">
        <f>IF(N266="základní",J266,0)</f>
        <v>0</v>
      </c>
      <c r="BF266" s="227">
        <f>IF(N266="snížená",J266,0)</f>
        <v>0</v>
      </c>
      <c r="BG266" s="227">
        <f>IF(N266="zákl. přenesená",J266,0)</f>
        <v>0</v>
      </c>
      <c r="BH266" s="227">
        <f>IF(N266="sníž. přenesená",J266,0)</f>
        <v>0</v>
      </c>
      <c r="BI266" s="227">
        <f>IF(N266="nulová",J266,0)</f>
        <v>0</v>
      </c>
      <c r="BJ266" s="23" t="s">
        <v>82</v>
      </c>
      <c r="BK266" s="227">
        <f>ROUND(I266*H266,2)</f>
        <v>0</v>
      </c>
      <c r="BL266" s="23" t="s">
        <v>146</v>
      </c>
      <c r="BM266" s="23" t="s">
        <v>377</v>
      </c>
    </row>
    <row r="267" s="1" customFormat="1">
      <c r="B267" s="46"/>
      <c r="C267" s="74"/>
      <c r="D267" s="228" t="s">
        <v>148</v>
      </c>
      <c r="E267" s="74"/>
      <c r="F267" s="229" t="s">
        <v>378</v>
      </c>
      <c r="G267" s="74"/>
      <c r="H267" s="74"/>
      <c r="I267" s="187"/>
      <c r="J267" s="74"/>
      <c r="K267" s="74"/>
      <c r="L267" s="72"/>
      <c r="M267" s="230"/>
      <c r="N267" s="47"/>
      <c r="O267" s="47"/>
      <c r="P267" s="47"/>
      <c r="Q267" s="47"/>
      <c r="R267" s="47"/>
      <c r="S267" s="47"/>
      <c r="T267" s="95"/>
      <c r="AT267" s="23" t="s">
        <v>148</v>
      </c>
      <c r="AU267" s="23" t="s">
        <v>92</v>
      </c>
    </row>
    <row r="268" s="12" customFormat="1">
      <c r="B268" s="241"/>
      <c r="C268" s="242"/>
      <c r="D268" s="228" t="s">
        <v>150</v>
      </c>
      <c r="E268" s="243" t="s">
        <v>34</v>
      </c>
      <c r="F268" s="244" t="s">
        <v>379</v>
      </c>
      <c r="G268" s="242"/>
      <c r="H268" s="245">
        <v>12</v>
      </c>
      <c r="I268" s="246"/>
      <c r="J268" s="242"/>
      <c r="K268" s="242"/>
      <c r="L268" s="247"/>
      <c r="M268" s="248"/>
      <c r="N268" s="249"/>
      <c r="O268" s="249"/>
      <c r="P268" s="249"/>
      <c r="Q268" s="249"/>
      <c r="R268" s="249"/>
      <c r="S268" s="249"/>
      <c r="T268" s="250"/>
      <c r="AT268" s="251" t="s">
        <v>150</v>
      </c>
      <c r="AU268" s="251" t="s">
        <v>92</v>
      </c>
      <c r="AV268" s="12" t="s">
        <v>92</v>
      </c>
      <c r="AW268" s="12" t="s">
        <v>41</v>
      </c>
      <c r="AX268" s="12" t="s">
        <v>82</v>
      </c>
      <c r="AY268" s="251" t="s">
        <v>139</v>
      </c>
    </row>
    <row r="269" s="1" customFormat="1" ht="16.5" customHeight="1">
      <c r="B269" s="46"/>
      <c r="C269" s="263" t="s">
        <v>380</v>
      </c>
      <c r="D269" s="263" t="s">
        <v>290</v>
      </c>
      <c r="E269" s="264" t="s">
        <v>381</v>
      </c>
      <c r="F269" s="265" t="s">
        <v>382</v>
      </c>
      <c r="G269" s="266" t="s">
        <v>144</v>
      </c>
      <c r="H269" s="267">
        <v>12</v>
      </c>
      <c r="I269" s="268"/>
      <c r="J269" s="269">
        <f>ROUND(I269*H269,2)</f>
        <v>0</v>
      </c>
      <c r="K269" s="265" t="s">
        <v>145</v>
      </c>
      <c r="L269" s="270"/>
      <c r="M269" s="271" t="s">
        <v>34</v>
      </c>
      <c r="N269" s="272" t="s">
        <v>48</v>
      </c>
      <c r="O269" s="47"/>
      <c r="P269" s="225">
        <f>O269*H269</f>
        <v>0</v>
      </c>
      <c r="Q269" s="225">
        <v>0.00020000000000000001</v>
      </c>
      <c r="R269" s="225">
        <f>Q269*H269</f>
        <v>0.0024000000000000002</v>
      </c>
      <c r="S269" s="225">
        <v>0</v>
      </c>
      <c r="T269" s="226">
        <f>S269*H269</f>
        <v>0</v>
      </c>
      <c r="AR269" s="23" t="s">
        <v>186</v>
      </c>
      <c r="AT269" s="23" t="s">
        <v>290</v>
      </c>
      <c r="AU269" s="23" t="s">
        <v>92</v>
      </c>
      <c r="AY269" s="23" t="s">
        <v>139</v>
      </c>
      <c r="BE269" s="227">
        <f>IF(N269="základní",J269,0)</f>
        <v>0</v>
      </c>
      <c r="BF269" s="227">
        <f>IF(N269="snížená",J269,0)</f>
        <v>0</v>
      </c>
      <c r="BG269" s="227">
        <f>IF(N269="zákl. přenesená",J269,0)</f>
        <v>0</v>
      </c>
      <c r="BH269" s="227">
        <f>IF(N269="sníž. přenesená",J269,0)</f>
        <v>0</v>
      </c>
      <c r="BI269" s="227">
        <f>IF(N269="nulová",J269,0)</f>
        <v>0</v>
      </c>
      <c r="BJ269" s="23" t="s">
        <v>82</v>
      </c>
      <c r="BK269" s="227">
        <f>ROUND(I269*H269,2)</f>
        <v>0</v>
      </c>
      <c r="BL269" s="23" t="s">
        <v>146</v>
      </c>
      <c r="BM269" s="23" t="s">
        <v>383</v>
      </c>
    </row>
    <row r="270" s="1" customFormat="1" ht="25.5" customHeight="1">
      <c r="B270" s="46"/>
      <c r="C270" s="216" t="s">
        <v>384</v>
      </c>
      <c r="D270" s="216" t="s">
        <v>141</v>
      </c>
      <c r="E270" s="217" t="s">
        <v>385</v>
      </c>
      <c r="F270" s="218" t="s">
        <v>386</v>
      </c>
      <c r="G270" s="219" t="s">
        <v>144</v>
      </c>
      <c r="H270" s="220">
        <v>12</v>
      </c>
      <c r="I270" s="221"/>
      <c r="J270" s="222">
        <f>ROUND(I270*H270,2)</f>
        <v>0</v>
      </c>
      <c r="K270" s="218" t="s">
        <v>145</v>
      </c>
      <c r="L270" s="72"/>
      <c r="M270" s="223" t="s">
        <v>34</v>
      </c>
      <c r="N270" s="224" t="s">
        <v>48</v>
      </c>
      <c r="O270" s="47"/>
      <c r="P270" s="225">
        <f>O270*H270</f>
        <v>0</v>
      </c>
      <c r="Q270" s="225">
        <v>0</v>
      </c>
      <c r="R270" s="225">
        <f>Q270*H270</f>
        <v>0</v>
      </c>
      <c r="S270" s="225">
        <v>0</v>
      </c>
      <c r="T270" s="226">
        <f>S270*H270</f>
        <v>0</v>
      </c>
      <c r="AR270" s="23" t="s">
        <v>146</v>
      </c>
      <c r="AT270" s="23" t="s">
        <v>141</v>
      </c>
      <c r="AU270" s="23" t="s">
        <v>92</v>
      </c>
      <c r="AY270" s="23" t="s">
        <v>139</v>
      </c>
      <c r="BE270" s="227">
        <f>IF(N270="základní",J270,0)</f>
        <v>0</v>
      </c>
      <c r="BF270" s="227">
        <f>IF(N270="snížená",J270,0)</f>
        <v>0</v>
      </c>
      <c r="BG270" s="227">
        <f>IF(N270="zákl. přenesená",J270,0)</f>
        <v>0</v>
      </c>
      <c r="BH270" s="227">
        <f>IF(N270="sníž. přenesená",J270,0)</f>
        <v>0</v>
      </c>
      <c r="BI270" s="227">
        <f>IF(N270="nulová",J270,0)</f>
        <v>0</v>
      </c>
      <c r="BJ270" s="23" t="s">
        <v>82</v>
      </c>
      <c r="BK270" s="227">
        <f>ROUND(I270*H270,2)</f>
        <v>0</v>
      </c>
      <c r="BL270" s="23" t="s">
        <v>146</v>
      </c>
      <c r="BM270" s="23" t="s">
        <v>387</v>
      </c>
    </row>
    <row r="271" s="1" customFormat="1">
      <c r="B271" s="46"/>
      <c r="C271" s="74"/>
      <c r="D271" s="228" t="s">
        <v>148</v>
      </c>
      <c r="E271" s="74"/>
      <c r="F271" s="229" t="s">
        <v>388</v>
      </c>
      <c r="G271" s="74"/>
      <c r="H271" s="74"/>
      <c r="I271" s="187"/>
      <c r="J271" s="74"/>
      <c r="K271" s="74"/>
      <c r="L271" s="72"/>
      <c r="M271" s="230"/>
      <c r="N271" s="47"/>
      <c r="O271" s="47"/>
      <c r="P271" s="47"/>
      <c r="Q271" s="47"/>
      <c r="R271" s="47"/>
      <c r="S271" s="47"/>
      <c r="T271" s="95"/>
      <c r="AT271" s="23" t="s">
        <v>148</v>
      </c>
      <c r="AU271" s="23" t="s">
        <v>92</v>
      </c>
    </row>
    <row r="272" s="12" customFormat="1">
      <c r="B272" s="241"/>
      <c r="C272" s="242"/>
      <c r="D272" s="228" t="s">
        <v>150</v>
      </c>
      <c r="E272" s="243" t="s">
        <v>34</v>
      </c>
      <c r="F272" s="244" t="s">
        <v>379</v>
      </c>
      <c r="G272" s="242"/>
      <c r="H272" s="245">
        <v>12</v>
      </c>
      <c r="I272" s="246"/>
      <c r="J272" s="242"/>
      <c r="K272" s="242"/>
      <c r="L272" s="247"/>
      <c r="M272" s="248"/>
      <c r="N272" s="249"/>
      <c r="O272" s="249"/>
      <c r="P272" s="249"/>
      <c r="Q272" s="249"/>
      <c r="R272" s="249"/>
      <c r="S272" s="249"/>
      <c r="T272" s="250"/>
      <c r="AT272" s="251" t="s">
        <v>150</v>
      </c>
      <c r="AU272" s="251" t="s">
        <v>92</v>
      </c>
      <c r="AV272" s="12" t="s">
        <v>92</v>
      </c>
      <c r="AW272" s="12" t="s">
        <v>41</v>
      </c>
      <c r="AX272" s="12" t="s">
        <v>82</v>
      </c>
      <c r="AY272" s="251" t="s">
        <v>139</v>
      </c>
    </row>
    <row r="273" s="1" customFormat="1" ht="16.5" customHeight="1">
      <c r="B273" s="46"/>
      <c r="C273" s="263" t="s">
        <v>389</v>
      </c>
      <c r="D273" s="263" t="s">
        <v>290</v>
      </c>
      <c r="E273" s="264" t="s">
        <v>390</v>
      </c>
      <c r="F273" s="265" t="s">
        <v>391</v>
      </c>
      <c r="G273" s="266" t="s">
        <v>202</v>
      </c>
      <c r="H273" s="267">
        <v>1.236</v>
      </c>
      <c r="I273" s="268"/>
      <c r="J273" s="269">
        <f>ROUND(I273*H273,2)</f>
        <v>0</v>
      </c>
      <c r="K273" s="265" t="s">
        <v>145</v>
      </c>
      <c r="L273" s="270"/>
      <c r="M273" s="271" t="s">
        <v>34</v>
      </c>
      <c r="N273" s="272" t="s">
        <v>48</v>
      </c>
      <c r="O273" s="47"/>
      <c r="P273" s="225">
        <f>O273*H273</f>
        <v>0</v>
      </c>
      <c r="Q273" s="225">
        <v>0.20000000000000001</v>
      </c>
      <c r="R273" s="225">
        <f>Q273*H273</f>
        <v>0.2472</v>
      </c>
      <c r="S273" s="225">
        <v>0</v>
      </c>
      <c r="T273" s="226">
        <f>S273*H273</f>
        <v>0</v>
      </c>
      <c r="AR273" s="23" t="s">
        <v>186</v>
      </c>
      <c r="AT273" s="23" t="s">
        <v>290</v>
      </c>
      <c r="AU273" s="23" t="s">
        <v>92</v>
      </c>
      <c r="AY273" s="23" t="s">
        <v>139</v>
      </c>
      <c r="BE273" s="227">
        <f>IF(N273="základní",J273,0)</f>
        <v>0</v>
      </c>
      <c r="BF273" s="227">
        <f>IF(N273="snížená",J273,0)</f>
        <v>0</v>
      </c>
      <c r="BG273" s="227">
        <f>IF(N273="zákl. přenesená",J273,0)</f>
        <v>0</v>
      </c>
      <c r="BH273" s="227">
        <f>IF(N273="sníž. přenesená",J273,0)</f>
        <v>0</v>
      </c>
      <c r="BI273" s="227">
        <f>IF(N273="nulová",J273,0)</f>
        <v>0</v>
      </c>
      <c r="BJ273" s="23" t="s">
        <v>82</v>
      </c>
      <c r="BK273" s="227">
        <f>ROUND(I273*H273,2)</f>
        <v>0</v>
      </c>
      <c r="BL273" s="23" t="s">
        <v>146</v>
      </c>
      <c r="BM273" s="23" t="s">
        <v>392</v>
      </c>
    </row>
    <row r="274" s="12" customFormat="1">
      <c r="B274" s="241"/>
      <c r="C274" s="242"/>
      <c r="D274" s="228" t="s">
        <v>150</v>
      </c>
      <c r="E274" s="242"/>
      <c r="F274" s="244" t="s">
        <v>393</v>
      </c>
      <c r="G274" s="242"/>
      <c r="H274" s="245">
        <v>1.236</v>
      </c>
      <c r="I274" s="246"/>
      <c r="J274" s="242"/>
      <c r="K274" s="242"/>
      <c r="L274" s="247"/>
      <c r="M274" s="248"/>
      <c r="N274" s="249"/>
      <c r="O274" s="249"/>
      <c r="P274" s="249"/>
      <c r="Q274" s="249"/>
      <c r="R274" s="249"/>
      <c r="S274" s="249"/>
      <c r="T274" s="250"/>
      <c r="AT274" s="251" t="s">
        <v>150</v>
      </c>
      <c r="AU274" s="251" t="s">
        <v>92</v>
      </c>
      <c r="AV274" s="12" t="s">
        <v>92</v>
      </c>
      <c r="AW274" s="12" t="s">
        <v>6</v>
      </c>
      <c r="AX274" s="12" t="s">
        <v>82</v>
      </c>
      <c r="AY274" s="251" t="s">
        <v>139</v>
      </c>
    </row>
    <row r="275" s="1" customFormat="1" ht="16.5" customHeight="1">
      <c r="B275" s="46"/>
      <c r="C275" s="216" t="s">
        <v>394</v>
      </c>
      <c r="D275" s="216" t="s">
        <v>141</v>
      </c>
      <c r="E275" s="217" t="s">
        <v>395</v>
      </c>
      <c r="F275" s="218" t="s">
        <v>396</v>
      </c>
      <c r="G275" s="219" t="s">
        <v>144</v>
      </c>
      <c r="H275" s="220">
        <v>24</v>
      </c>
      <c r="I275" s="221"/>
      <c r="J275" s="222">
        <f>ROUND(I275*H275,2)</f>
        <v>0</v>
      </c>
      <c r="K275" s="218" t="s">
        <v>145</v>
      </c>
      <c r="L275" s="72"/>
      <c r="M275" s="223" t="s">
        <v>34</v>
      </c>
      <c r="N275" s="224" t="s">
        <v>48</v>
      </c>
      <c r="O275" s="47"/>
      <c r="P275" s="225">
        <f>O275*H275</f>
        <v>0</v>
      </c>
      <c r="Q275" s="225">
        <v>0</v>
      </c>
      <c r="R275" s="225">
        <f>Q275*H275</f>
        <v>0</v>
      </c>
      <c r="S275" s="225">
        <v>0</v>
      </c>
      <c r="T275" s="226">
        <f>S275*H275</f>
        <v>0</v>
      </c>
      <c r="AR275" s="23" t="s">
        <v>146</v>
      </c>
      <c r="AT275" s="23" t="s">
        <v>141</v>
      </c>
      <c r="AU275" s="23" t="s">
        <v>92</v>
      </c>
      <c r="AY275" s="23" t="s">
        <v>139</v>
      </c>
      <c r="BE275" s="227">
        <f>IF(N275="základní",J275,0)</f>
        <v>0</v>
      </c>
      <c r="BF275" s="227">
        <f>IF(N275="snížená",J275,0)</f>
        <v>0</v>
      </c>
      <c r="BG275" s="227">
        <f>IF(N275="zákl. přenesená",J275,0)</f>
        <v>0</v>
      </c>
      <c r="BH275" s="227">
        <f>IF(N275="sníž. přenesená",J275,0)</f>
        <v>0</v>
      </c>
      <c r="BI275" s="227">
        <f>IF(N275="nulová",J275,0)</f>
        <v>0</v>
      </c>
      <c r="BJ275" s="23" t="s">
        <v>82</v>
      </c>
      <c r="BK275" s="227">
        <f>ROUND(I275*H275,2)</f>
        <v>0</v>
      </c>
      <c r="BL275" s="23" t="s">
        <v>146</v>
      </c>
      <c r="BM275" s="23" t="s">
        <v>397</v>
      </c>
    </row>
    <row r="276" s="1" customFormat="1">
      <c r="B276" s="46"/>
      <c r="C276" s="74"/>
      <c r="D276" s="228" t="s">
        <v>148</v>
      </c>
      <c r="E276" s="74"/>
      <c r="F276" s="229" t="s">
        <v>398</v>
      </c>
      <c r="G276" s="74"/>
      <c r="H276" s="74"/>
      <c r="I276" s="187"/>
      <c r="J276" s="74"/>
      <c r="K276" s="74"/>
      <c r="L276" s="72"/>
      <c r="M276" s="230"/>
      <c r="N276" s="47"/>
      <c r="O276" s="47"/>
      <c r="P276" s="47"/>
      <c r="Q276" s="47"/>
      <c r="R276" s="47"/>
      <c r="S276" s="47"/>
      <c r="T276" s="95"/>
      <c r="AT276" s="23" t="s">
        <v>148</v>
      </c>
      <c r="AU276" s="23" t="s">
        <v>92</v>
      </c>
    </row>
    <row r="277" s="12" customFormat="1">
      <c r="B277" s="241"/>
      <c r="C277" s="242"/>
      <c r="D277" s="228" t="s">
        <v>150</v>
      </c>
      <c r="E277" s="243" t="s">
        <v>34</v>
      </c>
      <c r="F277" s="244" t="s">
        <v>399</v>
      </c>
      <c r="G277" s="242"/>
      <c r="H277" s="245">
        <v>24</v>
      </c>
      <c r="I277" s="246"/>
      <c r="J277" s="242"/>
      <c r="K277" s="242"/>
      <c r="L277" s="247"/>
      <c r="M277" s="248"/>
      <c r="N277" s="249"/>
      <c r="O277" s="249"/>
      <c r="P277" s="249"/>
      <c r="Q277" s="249"/>
      <c r="R277" s="249"/>
      <c r="S277" s="249"/>
      <c r="T277" s="250"/>
      <c r="AT277" s="251" t="s">
        <v>150</v>
      </c>
      <c r="AU277" s="251" t="s">
        <v>92</v>
      </c>
      <c r="AV277" s="12" t="s">
        <v>92</v>
      </c>
      <c r="AW277" s="12" t="s">
        <v>41</v>
      </c>
      <c r="AX277" s="12" t="s">
        <v>82</v>
      </c>
      <c r="AY277" s="251" t="s">
        <v>139</v>
      </c>
    </row>
    <row r="278" s="1" customFormat="1" ht="16.5" customHeight="1">
      <c r="B278" s="46"/>
      <c r="C278" s="216" t="s">
        <v>400</v>
      </c>
      <c r="D278" s="216" t="s">
        <v>141</v>
      </c>
      <c r="E278" s="217" t="s">
        <v>401</v>
      </c>
      <c r="F278" s="218" t="s">
        <v>402</v>
      </c>
      <c r="G278" s="219" t="s">
        <v>202</v>
      </c>
      <c r="H278" s="220">
        <v>48</v>
      </c>
      <c r="I278" s="221"/>
      <c r="J278" s="222">
        <f>ROUND(I278*H278,2)</f>
        <v>0</v>
      </c>
      <c r="K278" s="218" t="s">
        <v>145</v>
      </c>
      <c r="L278" s="72"/>
      <c r="M278" s="223" t="s">
        <v>34</v>
      </c>
      <c r="N278" s="224" t="s">
        <v>48</v>
      </c>
      <c r="O278" s="47"/>
      <c r="P278" s="225">
        <f>O278*H278</f>
        <v>0</v>
      </c>
      <c r="Q278" s="225">
        <v>0</v>
      </c>
      <c r="R278" s="225">
        <f>Q278*H278</f>
        <v>0</v>
      </c>
      <c r="S278" s="225">
        <v>0</v>
      </c>
      <c r="T278" s="226">
        <f>S278*H278</f>
        <v>0</v>
      </c>
      <c r="AR278" s="23" t="s">
        <v>146</v>
      </c>
      <c r="AT278" s="23" t="s">
        <v>141</v>
      </c>
      <c r="AU278" s="23" t="s">
        <v>92</v>
      </c>
      <c r="AY278" s="23" t="s">
        <v>139</v>
      </c>
      <c r="BE278" s="227">
        <f>IF(N278="základní",J278,0)</f>
        <v>0</v>
      </c>
      <c r="BF278" s="227">
        <f>IF(N278="snížená",J278,0)</f>
        <v>0</v>
      </c>
      <c r="BG278" s="227">
        <f>IF(N278="zákl. přenesená",J278,0)</f>
        <v>0</v>
      </c>
      <c r="BH278" s="227">
        <f>IF(N278="sníž. přenesená",J278,0)</f>
        <v>0</v>
      </c>
      <c r="BI278" s="227">
        <f>IF(N278="nulová",J278,0)</f>
        <v>0</v>
      </c>
      <c r="BJ278" s="23" t="s">
        <v>82</v>
      </c>
      <c r="BK278" s="227">
        <f>ROUND(I278*H278,2)</f>
        <v>0</v>
      </c>
      <c r="BL278" s="23" t="s">
        <v>146</v>
      </c>
      <c r="BM278" s="23" t="s">
        <v>403</v>
      </c>
    </row>
    <row r="279" s="1" customFormat="1">
      <c r="B279" s="46"/>
      <c r="C279" s="74"/>
      <c r="D279" s="228" t="s">
        <v>148</v>
      </c>
      <c r="E279" s="74"/>
      <c r="F279" s="229" t="s">
        <v>404</v>
      </c>
      <c r="G279" s="74"/>
      <c r="H279" s="74"/>
      <c r="I279" s="187"/>
      <c r="J279" s="74"/>
      <c r="K279" s="74"/>
      <c r="L279" s="72"/>
      <c r="M279" s="230"/>
      <c r="N279" s="47"/>
      <c r="O279" s="47"/>
      <c r="P279" s="47"/>
      <c r="Q279" s="47"/>
      <c r="R279" s="47"/>
      <c r="S279" s="47"/>
      <c r="T279" s="95"/>
      <c r="AT279" s="23" t="s">
        <v>148</v>
      </c>
      <c r="AU279" s="23" t="s">
        <v>92</v>
      </c>
    </row>
    <row r="280" s="12" customFormat="1">
      <c r="B280" s="241"/>
      <c r="C280" s="242"/>
      <c r="D280" s="228" t="s">
        <v>150</v>
      </c>
      <c r="E280" s="243" t="s">
        <v>34</v>
      </c>
      <c r="F280" s="244" t="s">
        <v>405</v>
      </c>
      <c r="G280" s="242"/>
      <c r="H280" s="245">
        <v>48</v>
      </c>
      <c r="I280" s="246"/>
      <c r="J280" s="242"/>
      <c r="K280" s="242"/>
      <c r="L280" s="247"/>
      <c r="M280" s="248"/>
      <c r="N280" s="249"/>
      <c r="O280" s="249"/>
      <c r="P280" s="249"/>
      <c r="Q280" s="249"/>
      <c r="R280" s="249"/>
      <c r="S280" s="249"/>
      <c r="T280" s="250"/>
      <c r="AT280" s="251" t="s">
        <v>150</v>
      </c>
      <c r="AU280" s="251" t="s">
        <v>92</v>
      </c>
      <c r="AV280" s="12" t="s">
        <v>92</v>
      </c>
      <c r="AW280" s="12" t="s">
        <v>41</v>
      </c>
      <c r="AX280" s="12" t="s">
        <v>82</v>
      </c>
      <c r="AY280" s="251" t="s">
        <v>139</v>
      </c>
    </row>
    <row r="281" s="1" customFormat="1" ht="25.5" customHeight="1">
      <c r="B281" s="46"/>
      <c r="C281" s="216" t="s">
        <v>406</v>
      </c>
      <c r="D281" s="216" t="s">
        <v>141</v>
      </c>
      <c r="E281" s="217" t="s">
        <v>407</v>
      </c>
      <c r="F281" s="218" t="s">
        <v>408</v>
      </c>
      <c r="G281" s="219" t="s">
        <v>202</v>
      </c>
      <c r="H281" s="220">
        <v>432</v>
      </c>
      <c r="I281" s="221"/>
      <c r="J281" s="222">
        <f>ROUND(I281*H281,2)</f>
        <v>0</v>
      </c>
      <c r="K281" s="218" t="s">
        <v>145</v>
      </c>
      <c r="L281" s="72"/>
      <c r="M281" s="223" t="s">
        <v>34</v>
      </c>
      <c r="N281" s="224" t="s">
        <v>48</v>
      </c>
      <c r="O281" s="47"/>
      <c r="P281" s="225">
        <f>O281*H281</f>
        <v>0</v>
      </c>
      <c r="Q281" s="225">
        <v>0</v>
      </c>
      <c r="R281" s="225">
        <f>Q281*H281</f>
        <v>0</v>
      </c>
      <c r="S281" s="225">
        <v>0</v>
      </c>
      <c r="T281" s="226">
        <f>S281*H281</f>
        <v>0</v>
      </c>
      <c r="AR281" s="23" t="s">
        <v>146</v>
      </c>
      <c r="AT281" s="23" t="s">
        <v>141</v>
      </c>
      <c r="AU281" s="23" t="s">
        <v>92</v>
      </c>
      <c r="AY281" s="23" t="s">
        <v>139</v>
      </c>
      <c r="BE281" s="227">
        <f>IF(N281="základní",J281,0)</f>
        <v>0</v>
      </c>
      <c r="BF281" s="227">
        <f>IF(N281="snížená",J281,0)</f>
        <v>0</v>
      </c>
      <c r="BG281" s="227">
        <f>IF(N281="zákl. přenesená",J281,0)</f>
        <v>0</v>
      </c>
      <c r="BH281" s="227">
        <f>IF(N281="sníž. přenesená",J281,0)</f>
        <v>0</v>
      </c>
      <c r="BI281" s="227">
        <f>IF(N281="nulová",J281,0)</f>
        <v>0</v>
      </c>
      <c r="BJ281" s="23" t="s">
        <v>82</v>
      </c>
      <c r="BK281" s="227">
        <f>ROUND(I281*H281,2)</f>
        <v>0</v>
      </c>
      <c r="BL281" s="23" t="s">
        <v>146</v>
      </c>
      <c r="BM281" s="23" t="s">
        <v>409</v>
      </c>
    </row>
    <row r="282" s="1" customFormat="1">
      <c r="B282" s="46"/>
      <c r="C282" s="74"/>
      <c r="D282" s="228" t="s">
        <v>148</v>
      </c>
      <c r="E282" s="74"/>
      <c r="F282" s="229" t="s">
        <v>404</v>
      </c>
      <c r="G282" s="74"/>
      <c r="H282" s="74"/>
      <c r="I282" s="187"/>
      <c r="J282" s="74"/>
      <c r="K282" s="74"/>
      <c r="L282" s="72"/>
      <c r="M282" s="230"/>
      <c r="N282" s="47"/>
      <c r="O282" s="47"/>
      <c r="P282" s="47"/>
      <c r="Q282" s="47"/>
      <c r="R282" s="47"/>
      <c r="S282" s="47"/>
      <c r="T282" s="95"/>
      <c r="AT282" s="23" t="s">
        <v>148</v>
      </c>
      <c r="AU282" s="23" t="s">
        <v>92</v>
      </c>
    </row>
    <row r="283" s="12" customFormat="1">
      <c r="B283" s="241"/>
      <c r="C283" s="242"/>
      <c r="D283" s="228" t="s">
        <v>150</v>
      </c>
      <c r="E283" s="243" t="s">
        <v>34</v>
      </c>
      <c r="F283" s="244" t="s">
        <v>410</v>
      </c>
      <c r="G283" s="242"/>
      <c r="H283" s="245">
        <v>432</v>
      </c>
      <c r="I283" s="246"/>
      <c r="J283" s="242"/>
      <c r="K283" s="242"/>
      <c r="L283" s="247"/>
      <c r="M283" s="248"/>
      <c r="N283" s="249"/>
      <c r="O283" s="249"/>
      <c r="P283" s="249"/>
      <c r="Q283" s="249"/>
      <c r="R283" s="249"/>
      <c r="S283" s="249"/>
      <c r="T283" s="250"/>
      <c r="AT283" s="251" t="s">
        <v>150</v>
      </c>
      <c r="AU283" s="251" t="s">
        <v>92</v>
      </c>
      <c r="AV283" s="12" t="s">
        <v>92</v>
      </c>
      <c r="AW283" s="12" t="s">
        <v>41</v>
      </c>
      <c r="AX283" s="12" t="s">
        <v>82</v>
      </c>
      <c r="AY283" s="251" t="s">
        <v>139</v>
      </c>
    </row>
    <row r="284" s="10" customFormat="1" ht="29.88" customHeight="1">
      <c r="B284" s="200"/>
      <c r="C284" s="201"/>
      <c r="D284" s="202" t="s">
        <v>76</v>
      </c>
      <c r="E284" s="214" t="s">
        <v>169</v>
      </c>
      <c r="F284" s="214" t="s">
        <v>411</v>
      </c>
      <c r="G284" s="201"/>
      <c r="H284" s="201"/>
      <c r="I284" s="204"/>
      <c r="J284" s="215">
        <f>BK284</f>
        <v>0</v>
      </c>
      <c r="K284" s="201"/>
      <c r="L284" s="206"/>
      <c r="M284" s="207"/>
      <c r="N284" s="208"/>
      <c r="O284" s="208"/>
      <c r="P284" s="209">
        <f>SUM(P285:P305)</f>
        <v>0</v>
      </c>
      <c r="Q284" s="208"/>
      <c r="R284" s="209">
        <f>SUM(R285:R305)</f>
        <v>38.087082500000008</v>
      </c>
      <c r="S284" s="208"/>
      <c r="T284" s="210">
        <f>SUM(T285:T305)</f>
        <v>0</v>
      </c>
      <c r="AR284" s="211" t="s">
        <v>82</v>
      </c>
      <c r="AT284" s="212" t="s">
        <v>76</v>
      </c>
      <c r="AU284" s="212" t="s">
        <v>82</v>
      </c>
      <c r="AY284" s="211" t="s">
        <v>139</v>
      </c>
      <c r="BK284" s="213">
        <f>SUM(BK285:BK305)</f>
        <v>0</v>
      </c>
    </row>
    <row r="285" s="1" customFormat="1" ht="25.5" customHeight="1">
      <c r="B285" s="46"/>
      <c r="C285" s="216" t="s">
        <v>412</v>
      </c>
      <c r="D285" s="216" t="s">
        <v>141</v>
      </c>
      <c r="E285" s="217" t="s">
        <v>413</v>
      </c>
      <c r="F285" s="218" t="s">
        <v>414</v>
      </c>
      <c r="G285" s="219" t="s">
        <v>144</v>
      </c>
      <c r="H285" s="220">
        <v>190.55000000000001</v>
      </c>
      <c r="I285" s="221"/>
      <c r="J285" s="222">
        <f>ROUND(I285*H285,2)</f>
        <v>0</v>
      </c>
      <c r="K285" s="218" t="s">
        <v>145</v>
      </c>
      <c r="L285" s="72"/>
      <c r="M285" s="223" t="s">
        <v>34</v>
      </c>
      <c r="N285" s="224" t="s">
        <v>48</v>
      </c>
      <c r="O285" s="47"/>
      <c r="P285" s="225">
        <f>O285*H285</f>
        <v>0</v>
      </c>
      <c r="Q285" s="225">
        <v>0</v>
      </c>
      <c r="R285" s="225">
        <f>Q285*H285</f>
        <v>0</v>
      </c>
      <c r="S285" s="225">
        <v>0</v>
      </c>
      <c r="T285" s="226">
        <f>S285*H285</f>
        <v>0</v>
      </c>
      <c r="AR285" s="23" t="s">
        <v>146</v>
      </c>
      <c r="AT285" s="23" t="s">
        <v>141</v>
      </c>
      <c r="AU285" s="23" t="s">
        <v>92</v>
      </c>
      <c r="AY285" s="23" t="s">
        <v>139</v>
      </c>
      <c r="BE285" s="227">
        <f>IF(N285="základní",J285,0)</f>
        <v>0</v>
      </c>
      <c r="BF285" s="227">
        <f>IF(N285="snížená",J285,0)</f>
        <v>0</v>
      </c>
      <c r="BG285" s="227">
        <f>IF(N285="zákl. přenesená",J285,0)</f>
        <v>0</v>
      </c>
      <c r="BH285" s="227">
        <f>IF(N285="sníž. přenesená",J285,0)</f>
        <v>0</v>
      </c>
      <c r="BI285" s="227">
        <f>IF(N285="nulová",J285,0)</f>
        <v>0</v>
      </c>
      <c r="BJ285" s="23" t="s">
        <v>82</v>
      </c>
      <c r="BK285" s="227">
        <f>ROUND(I285*H285,2)</f>
        <v>0</v>
      </c>
      <c r="BL285" s="23" t="s">
        <v>146</v>
      </c>
      <c r="BM285" s="23" t="s">
        <v>415</v>
      </c>
    </row>
    <row r="286" s="11" customFormat="1">
      <c r="B286" s="231"/>
      <c r="C286" s="232"/>
      <c r="D286" s="228" t="s">
        <v>150</v>
      </c>
      <c r="E286" s="233" t="s">
        <v>34</v>
      </c>
      <c r="F286" s="234" t="s">
        <v>178</v>
      </c>
      <c r="G286" s="232"/>
      <c r="H286" s="233" t="s">
        <v>34</v>
      </c>
      <c r="I286" s="235"/>
      <c r="J286" s="232"/>
      <c r="K286" s="232"/>
      <c r="L286" s="236"/>
      <c r="M286" s="237"/>
      <c r="N286" s="238"/>
      <c r="O286" s="238"/>
      <c r="P286" s="238"/>
      <c r="Q286" s="238"/>
      <c r="R286" s="238"/>
      <c r="S286" s="238"/>
      <c r="T286" s="239"/>
      <c r="AT286" s="240" t="s">
        <v>150</v>
      </c>
      <c r="AU286" s="240" t="s">
        <v>92</v>
      </c>
      <c r="AV286" s="11" t="s">
        <v>82</v>
      </c>
      <c r="AW286" s="11" t="s">
        <v>41</v>
      </c>
      <c r="AX286" s="11" t="s">
        <v>77</v>
      </c>
      <c r="AY286" s="240" t="s">
        <v>139</v>
      </c>
    </row>
    <row r="287" s="12" customFormat="1">
      <c r="B287" s="241"/>
      <c r="C287" s="242"/>
      <c r="D287" s="228" t="s">
        <v>150</v>
      </c>
      <c r="E287" s="243" t="s">
        <v>34</v>
      </c>
      <c r="F287" s="244" t="s">
        <v>416</v>
      </c>
      <c r="G287" s="242"/>
      <c r="H287" s="245">
        <v>190.55000000000001</v>
      </c>
      <c r="I287" s="246"/>
      <c r="J287" s="242"/>
      <c r="K287" s="242"/>
      <c r="L287" s="247"/>
      <c r="M287" s="248"/>
      <c r="N287" s="249"/>
      <c r="O287" s="249"/>
      <c r="P287" s="249"/>
      <c r="Q287" s="249"/>
      <c r="R287" s="249"/>
      <c r="S287" s="249"/>
      <c r="T287" s="250"/>
      <c r="AT287" s="251" t="s">
        <v>150</v>
      </c>
      <c r="AU287" s="251" t="s">
        <v>92</v>
      </c>
      <c r="AV287" s="12" t="s">
        <v>92</v>
      </c>
      <c r="AW287" s="12" t="s">
        <v>41</v>
      </c>
      <c r="AX287" s="12" t="s">
        <v>77</v>
      </c>
      <c r="AY287" s="251" t="s">
        <v>139</v>
      </c>
    </row>
    <row r="288" s="13" customFormat="1">
      <c r="B288" s="252"/>
      <c r="C288" s="253"/>
      <c r="D288" s="228" t="s">
        <v>150</v>
      </c>
      <c r="E288" s="254" t="s">
        <v>102</v>
      </c>
      <c r="F288" s="255" t="s">
        <v>154</v>
      </c>
      <c r="G288" s="253"/>
      <c r="H288" s="256">
        <v>190.55000000000001</v>
      </c>
      <c r="I288" s="257"/>
      <c r="J288" s="253"/>
      <c r="K288" s="253"/>
      <c r="L288" s="258"/>
      <c r="M288" s="259"/>
      <c r="N288" s="260"/>
      <c r="O288" s="260"/>
      <c r="P288" s="260"/>
      <c r="Q288" s="260"/>
      <c r="R288" s="260"/>
      <c r="S288" s="260"/>
      <c r="T288" s="261"/>
      <c r="AT288" s="262" t="s">
        <v>150</v>
      </c>
      <c r="AU288" s="262" t="s">
        <v>92</v>
      </c>
      <c r="AV288" s="13" t="s">
        <v>146</v>
      </c>
      <c r="AW288" s="13" t="s">
        <v>41</v>
      </c>
      <c r="AX288" s="13" t="s">
        <v>82</v>
      </c>
      <c r="AY288" s="262" t="s">
        <v>139</v>
      </c>
    </row>
    <row r="289" s="1" customFormat="1" ht="25.5" customHeight="1">
      <c r="B289" s="46"/>
      <c r="C289" s="216" t="s">
        <v>417</v>
      </c>
      <c r="D289" s="216" t="s">
        <v>141</v>
      </c>
      <c r="E289" s="217" t="s">
        <v>418</v>
      </c>
      <c r="F289" s="218" t="s">
        <v>419</v>
      </c>
      <c r="G289" s="219" t="s">
        <v>144</v>
      </c>
      <c r="H289" s="220">
        <v>205.69999999999999</v>
      </c>
      <c r="I289" s="221"/>
      <c r="J289" s="222">
        <f>ROUND(I289*H289,2)</f>
        <v>0</v>
      </c>
      <c r="K289" s="218" t="s">
        <v>145</v>
      </c>
      <c r="L289" s="72"/>
      <c r="M289" s="223" t="s">
        <v>34</v>
      </c>
      <c r="N289" s="224" t="s">
        <v>48</v>
      </c>
      <c r="O289" s="47"/>
      <c r="P289" s="225">
        <f>O289*H289</f>
        <v>0</v>
      </c>
      <c r="Q289" s="225">
        <v>0</v>
      </c>
      <c r="R289" s="225">
        <f>Q289*H289</f>
        <v>0</v>
      </c>
      <c r="S289" s="225">
        <v>0</v>
      </c>
      <c r="T289" s="226">
        <f>S289*H289</f>
        <v>0</v>
      </c>
      <c r="AR289" s="23" t="s">
        <v>146</v>
      </c>
      <c r="AT289" s="23" t="s">
        <v>141</v>
      </c>
      <c r="AU289" s="23" t="s">
        <v>92</v>
      </c>
      <c r="AY289" s="23" t="s">
        <v>139</v>
      </c>
      <c r="BE289" s="227">
        <f>IF(N289="základní",J289,0)</f>
        <v>0</v>
      </c>
      <c r="BF289" s="227">
        <f>IF(N289="snížená",J289,0)</f>
        <v>0</v>
      </c>
      <c r="BG289" s="227">
        <f>IF(N289="zákl. přenesená",J289,0)</f>
        <v>0</v>
      </c>
      <c r="BH289" s="227">
        <f>IF(N289="sníž. přenesená",J289,0)</f>
        <v>0</v>
      </c>
      <c r="BI289" s="227">
        <f>IF(N289="nulová",J289,0)</f>
        <v>0</v>
      </c>
      <c r="BJ289" s="23" t="s">
        <v>82</v>
      </c>
      <c r="BK289" s="227">
        <f>ROUND(I289*H289,2)</f>
        <v>0</v>
      </c>
      <c r="BL289" s="23" t="s">
        <v>146</v>
      </c>
      <c r="BM289" s="23" t="s">
        <v>420</v>
      </c>
    </row>
    <row r="290" s="11" customFormat="1">
      <c r="B290" s="231"/>
      <c r="C290" s="232"/>
      <c r="D290" s="228" t="s">
        <v>150</v>
      </c>
      <c r="E290" s="233" t="s">
        <v>34</v>
      </c>
      <c r="F290" s="234" t="s">
        <v>207</v>
      </c>
      <c r="G290" s="232"/>
      <c r="H290" s="233" t="s">
        <v>34</v>
      </c>
      <c r="I290" s="235"/>
      <c r="J290" s="232"/>
      <c r="K290" s="232"/>
      <c r="L290" s="236"/>
      <c r="M290" s="237"/>
      <c r="N290" s="238"/>
      <c r="O290" s="238"/>
      <c r="P290" s="238"/>
      <c r="Q290" s="238"/>
      <c r="R290" s="238"/>
      <c r="S290" s="238"/>
      <c r="T290" s="239"/>
      <c r="AT290" s="240" t="s">
        <v>150</v>
      </c>
      <c r="AU290" s="240" t="s">
        <v>92</v>
      </c>
      <c r="AV290" s="11" t="s">
        <v>82</v>
      </c>
      <c r="AW290" s="11" t="s">
        <v>41</v>
      </c>
      <c r="AX290" s="11" t="s">
        <v>77</v>
      </c>
      <c r="AY290" s="240" t="s">
        <v>139</v>
      </c>
    </row>
    <row r="291" s="12" customFormat="1">
      <c r="B291" s="241"/>
      <c r="C291" s="242"/>
      <c r="D291" s="228" t="s">
        <v>150</v>
      </c>
      <c r="E291" s="243" t="s">
        <v>34</v>
      </c>
      <c r="F291" s="244" t="s">
        <v>421</v>
      </c>
      <c r="G291" s="242"/>
      <c r="H291" s="245">
        <v>205.69999999999999</v>
      </c>
      <c r="I291" s="246"/>
      <c r="J291" s="242"/>
      <c r="K291" s="242"/>
      <c r="L291" s="247"/>
      <c r="M291" s="248"/>
      <c r="N291" s="249"/>
      <c r="O291" s="249"/>
      <c r="P291" s="249"/>
      <c r="Q291" s="249"/>
      <c r="R291" s="249"/>
      <c r="S291" s="249"/>
      <c r="T291" s="250"/>
      <c r="AT291" s="251" t="s">
        <v>150</v>
      </c>
      <c r="AU291" s="251" t="s">
        <v>92</v>
      </c>
      <c r="AV291" s="12" t="s">
        <v>92</v>
      </c>
      <c r="AW291" s="12" t="s">
        <v>41</v>
      </c>
      <c r="AX291" s="12" t="s">
        <v>77</v>
      </c>
      <c r="AY291" s="251" t="s">
        <v>139</v>
      </c>
    </row>
    <row r="292" s="13" customFormat="1">
      <c r="B292" s="252"/>
      <c r="C292" s="253"/>
      <c r="D292" s="228" t="s">
        <v>150</v>
      </c>
      <c r="E292" s="254" t="s">
        <v>34</v>
      </c>
      <c r="F292" s="255" t="s">
        <v>154</v>
      </c>
      <c r="G292" s="253"/>
      <c r="H292" s="256">
        <v>205.69999999999999</v>
      </c>
      <c r="I292" s="257"/>
      <c r="J292" s="253"/>
      <c r="K292" s="253"/>
      <c r="L292" s="258"/>
      <c r="M292" s="259"/>
      <c r="N292" s="260"/>
      <c r="O292" s="260"/>
      <c r="P292" s="260"/>
      <c r="Q292" s="260"/>
      <c r="R292" s="260"/>
      <c r="S292" s="260"/>
      <c r="T292" s="261"/>
      <c r="AT292" s="262" t="s">
        <v>150</v>
      </c>
      <c r="AU292" s="262" t="s">
        <v>92</v>
      </c>
      <c r="AV292" s="13" t="s">
        <v>146</v>
      </c>
      <c r="AW292" s="13" t="s">
        <v>41</v>
      </c>
      <c r="AX292" s="13" t="s">
        <v>82</v>
      </c>
      <c r="AY292" s="262" t="s">
        <v>139</v>
      </c>
    </row>
    <row r="293" s="1" customFormat="1" ht="38.25" customHeight="1">
      <c r="B293" s="46"/>
      <c r="C293" s="216" t="s">
        <v>422</v>
      </c>
      <c r="D293" s="216" t="s">
        <v>141</v>
      </c>
      <c r="E293" s="217" t="s">
        <v>423</v>
      </c>
      <c r="F293" s="218" t="s">
        <v>424</v>
      </c>
      <c r="G293" s="219" t="s">
        <v>144</v>
      </c>
      <c r="H293" s="220">
        <v>21.199999999999999</v>
      </c>
      <c r="I293" s="221"/>
      <c r="J293" s="222">
        <f>ROUND(I293*H293,2)</f>
        <v>0</v>
      </c>
      <c r="K293" s="218" t="s">
        <v>145</v>
      </c>
      <c r="L293" s="72"/>
      <c r="M293" s="223" t="s">
        <v>34</v>
      </c>
      <c r="N293" s="224" t="s">
        <v>48</v>
      </c>
      <c r="O293" s="47"/>
      <c r="P293" s="225">
        <f>O293*H293</f>
        <v>0</v>
      </c>
      <c r="Q293" s="225">
        <v>0</v>
      </c>
      <c r="R293" s="225">
        <f>Q293*H293</f>
        <v>0</v>
      </c>
      <c r="S293" s="225">
        <v>0</v>
      </c>
      <c r="T293" s="226">
        <f>S293*H293</f>
        <v>0</v>
      </c>
      <c r="AR293" s="23" t="s">
        <v>146</v>
      </c>
      <c r="AT293" s="23" t="s">
        <v>141</v>
      </c>
      <c r="AU293" s="23" t="s">
        <v>92</v>
      </c>
      <c r="AY293" s="23" t="s">
        <v>139</v>
      </c>
      <c r="BE293" s="227">
        <f>IF(N293="základní",J293,0)</f>
        <v>0</v>
      </c>
      <c r="BF293" s="227">
        <f>IF(N293="snížená",J293,0)</f>
        <v>0</v>
      </c>
      <c r="BG293" s="227">
        <f>IF(N293="zákl. přenesená",J293,0)</f>
        <v>0</v>
      </c>
      <c r="BH293" s="227">
        <f>IF(N293="sníž. přenesená",J293,0)</f>
        <v>0</v>
      </c>
      <c r="BI293" s="227">
        <f>IF(N293="nulová",J293,0)</f>
        <v>0</v>
      </c>
      <c r="BJ293" s="23" t="s">
        <v>82</v>
      </c>
      <c r="BK293" s="227">
        <f>ROUND(I293*H293,2)</f>
        <v>0</v>
      </c>
      <c r="BL293" s="23" t="s">
        <v>146</v>
      </c>
      <c r="BM293" s="23" t="s">
        <v>425</v>
      </c>
    </row>
    <row r="294" s="11" customFormat="1">
      <c r="B294" s="231"/>
      <c r="C294" s="232"/>
      <c r="D294" s="228" t="s">
        <v>150</v>
      </c>
      <c r="E294" s="233" t="s">
        <v>34</v>
      </c>
      <c r="F294" s="234" t="s">
        <v>426</v>
      </c>
      <c r="G294" s="232"/>
      <c r="H294" s="233" t="s">
        <v>34</v>
      </c>
      <c r="I294" s="235"/>
      <c r="J294" s="232"/>
      <c r="K294" s="232"/>
      <c r="L294" s="236"/>
      <c r="M294" s="237"/>
      <c r="N294" s="238"/>
      <c r="O294" s="238"/>
      <c r="P294" s="238"/>
      <c r="Q294" s="238"/>
      <c r="R294" s="238"/>
      <c r="S294" s="238"/>
      <c r="T294" s="239"/>
      <c r="AT294" s="240" t="s">
        <v>150</v>
      </c>
      <c r="AU294" s="240" t="s">
        <v>92</v>
      </c>
      <c r="AV294" s="11" t="s">
        <v>82</v>
      </c>
      <c r="AW294" s="11" t="s">
        <v>41</v>
      </c>
      <c r="AX294" s="11" t="s">
        <v>77</v>
      </c>
      <c r="AY294" s="240" t="s">
        <v>139</v>
      </c>
    </row>
    <row r="295" s="12" customFormat="1">
      <c r="B295" s="241"/>
      <c r="C295" s="242"/>
      <c r="D295" s="228" t="s">
        <v>150</v>
      </c>
      <c r="E295" s="243" t="s">
        <v>34</v>
      </c>
      <c r="F295" s="244" t="s">
        <v>427</v>
      </c>
      <c r="G295" s="242"/>
      <c r="H295" s="245">
        <v>21.199999999999999</v>
      </c>
      <c r="I295" s="246"/>
      <c r="J295" s="242"/>
      <c r="K295" s="242"/>
      <c r="L295" s="247"/>
      <c r="M295" s="248"/>
      <c r="N295" s="249"/>
      <c r="O295" s="249"/>
      <c r="P295" s="249"/>
      <c r="Q295" s="249"/>
      <c r="R295" s="249"/>
      <c r="S295" s="249"/>
      <c r="T295" s="250"/>
      <c r="AT295" s="251" t="s">
        <v>150</v>
      </c>
      <c r="AU295" s="251" t="s">
        <v>92</v>
      </c>
      <c r="AV295" s="12" t="s">
        <v>92</v>
      </c>
      <c r="AW295" s="12" t="s">
        <v>41</v>
      </c>
      <c r="AX295" s="12" t="s">
        <v>77</v>
      </c>
      <c r="AY295" s="251" t="s">
        <v>139</v>
      </c>
    </row>
    <row r="296" s="13" customFormat="1">
      <c r="B296" s="252"/>
      <c r="C296" s="253"/>
      <c r="D296" s="228" t="s">
        <v>150</v>
      </c>
      <c r="E296" s="254" t="s">
        <v>34</v>
      </c>
      <c r="F296" s="255" t="s">
        <v>154</v>
      </c>
      <c r="G296" s="253"/>
      <c r="H296" s="256">
        <v>21.199999999999999</v>
      </c>
      <c r="I296" s="257"/>
      <c r="J296" s="253"/>
      <c r="K296" s="253"/>
      <c r="L296" s="258"/>
      <c r="M296" s="259"/>
      <c r="N296" s="260"/>
      <c r="O296" s="260"/>
      <c r="P296" s="260"/>
      <c r="Q296" s="260"/>
      <c r="R296" s="260"/>
      <c r="S296" s="260"/>
      <c r="T296" s="261"/>
      <c r="AT296" s="262" t="s">
        <v>150</v>
      </c>
      <c r="AU296" s="262" t="s">
        <v>92</v>
      </c>
      <c r="AV296" s="13" t="s">
        <v>146</v>
      </c>
      <c r="AW296" s="13" t="s">
        <v>41</v>
      </c>
      <c r="AX296" s="13" t="s">
        <v>82</v>
      </c>
      <c r="AY296" s="262" t="s">
        <v>139</v>
      </c>
    </row>
    <row r="297" s="1" customFormat="1" ht="51" customHeight="1">
      <c r="B297" s="46"/>
      <c r="C297" s="216" t="s">
        <v>428</v>
      </c>
      <c r="D297" s="216" t="s">
        <v>141</v>
      </c>
      <c r="E297" s="217" t="s">
        <v>429</v>
      </c>
      <c r="F297" s="218" t="s">
        <v>430</v>
      </c>
      <c r="G297" s="219" t="s">
        <v>144</v>
      </c>
      <c r="H297" s="220">
        <v>190.55000000000001</v>
      </c>
      <c r="I297" s="221"/>
      <c r="J297" s="222">
        <f>ROUND(I297*H297,2)</f>
        <v>0</v>
      </c>
      <c r="K297" s="218" t="s">
        <v>145</v>
      </c>
      <c r="L297" s="72"/>
      <c r="M297" s="223" t="s">
        <v>34</v>
      </c>
      <c r="N297" s="224" t="s">
        <v>48</v>
      </c>
      <c r="O297" s="47"/>
      <c r="P297" s="225">
        <f>O297*H297</f>
        <v>0</v>
      </c>
      <c r="Q297" s="225">
        <v>0.084250000000000005</v>
      </c>
      <c r="R297" s="225">
        <f>Q297*H297</f>
        <v>16.053837500000004</v>
      </c>
      <c r="S297" s="225">
        <v>0</v>
      </c>
      <c r="T297" s="226">
        <f>S297*H297</f>
        <v>0</v>
      </c>
      <c r="AR297" s="23" t="s">
        <v>146</v>
      </c>
      <c r="AT297" s="23" t="s">
        <v>141</v>
      </c>
      <c r="AU297" s="23" t="s">
        <v>92</v>
      </c>
      <c r="AY297" s="23" t="s">
        <v>139</v>
      </c>
      <c r="BE297" s="227">
        <f>IF(N297="základní",J297,0)</f>
        <v>0</v>
      </c>
      <c r="BF297" s="227">
        <f>IF(N297="snížená",J297,0)</f>
        <v>0</v>
      </c>
      <c r="BG297" s="227">
        <f>IF(N297="zákl. přenesená",J297,0)</f>
        <v>0</v>
      </c>
      <c r="BH297" s="227">
        <f>IF(N297="sníž. přenesená",J297,0)</f>
        <v>0</v>
      </c>
      <c r="BI297" s="227">
        <f>IF(N297="nulová",J297,0)</f>
        <v>0</v>
      </c>
      <c r="BJ297" s="23" t="s">
        <v>82</v>
      </c>
      <c r="BK297" s="227">
        <f>ROUND(I297*H297,2)</f>
        <v>0</v>
      </c>
      <c r="BL297" s="23" t="s">
        <v>146</v>
      </c>
      <c r="BM297" s="23" t="s">
        <v>431</v>
      </c>
    </row>
    <row r="298" s="1" customFormat="1">
      <c r="B298" s="46"/>
      <c r="C298" s="74"/>
      <c r="D298" s="228" t="s">
        <v>148</v>
      </c>
      <c r="E298" s="74"/>
      <c r="F298" s="229" t="s">
        <v>432</v>
      </c>
      <c r="G298" s="74"/>
      <c r="H298" s="74"/>
      <c r="I298" s="187"/>
      <c r="J298" s="74"/>
      <c r="K298" s="74"/>
      <c r="L298" s="72"/>
      <c r="M298" s="230"/>
      <c r="N298" s="47"/>
      <c r="O298" s="47"/>
      <c r="P298" s="47"/>
      <c r="Q298" s="47"/>
      <c r="R298" s="47"/>
      <c r="S298" s="47"/>
      <c r="T298" s="95"/>
      <c r="AT298" s="23" t="s">
        <v>148</v>
      </c>
      <c r="AU298" s="23" t="s">
        <v>92</v>
      </c>
    </row>
    <row r="299" s="12" customFormat="1">
      <c r="B299" s="241"/>
      <c r="C299" s="242"/>
      <c r="D299" s="228" t="s">
        <v>150</v>
      </c>
      <c r="E299" s="243" t="s">
        <v>34</v>
      </c>
      <c r="F299" s="244" t="s">
        <v>102</v>
      </c>
      <c r="G299" s="242"/>
      <c r="H299" s="245">
        <v>190.55000000000001</v>
      </c>
      <c r="I299" s="246"/>
      <c r="J299" s="242"/>
      <c r="K299" s="242"/>
      <c r="L299" s="247"/>
      <c r="M299" s="248"/>
      <c r="N299" s="249"/>
      <c r="O299" s="249"/>
      <c r="P299" s="249"/>
      <c r="Q299" s="249"/>
      <c r="R299" s="249"/>
      <c r="S299" s="249"/>
      <c r="T299" s="250"/>
      <c r="AT299" s="251" t="s">
        <v>150</v>
      </c>
      <c r="AU299" s="251" t="s">
        <v>92</v>
      </c>
      <c r="AV299" s="12" t="s">
        <v>92</v>
      </c>
      <c r="AW299" s="12" t="s">
        <v>41</v>
      </c>
      <c r="AX299" s="12" t="s">
        <v>82</v>
      </c>
      <c r="AY299" s="251" t="s">
        <v>139</v>
      </c>
    </row>
    <row r="300" s="1" customFormat="1" ht="16.5" customHeight="1">
      <c r="B300" s="46"/>
      <c r="C300" s="263" t="s">
        <v>433</v>
      </c>
      <c r="D300" s="263" t="s">
        <v>290</v>
      </c>
      <c r="E300" s="264" t="s">
        <v>434</v>
      </c>
      <c r="F300" s="265" t="s">
        <v>435</v>
      </c>
      <c r="G300" s="266" t="s">
        <v>144</v>
      </c>
      <c r="H300" s="267">
        <v>3.9140000000000001</v>
      </c>
      <c r="I300" s="268"/>
      <c r="J300" s="269">
        <f>ROUND(I300*H300,2)</f>
        <v>0</v>
      </c>
      <c r="K300" s="265" t="s">
        <v>34</v>
      </c>
      <c r="L300" s="270"/>
      <c r="M300" s="271" t="s">
        <v>34</v>
      </c>
      <c r="N300" s="272" t="s">
        <v>48</v>
      </c>
      <c r="O300" s="47"/>
      <c r="P300" s="225">
        <f>O300*H300</f>
        <v>0</v>
      </c>
      <c r="Q300" s="225">
        <v>0.13100000000000001</v>
      </c>
      <c r="R300" s="225">
        <f>Q300*H300</f>
        <v>0.51273400000000002</v>
      </c>
      <c r="S300" s="225">
        <v>0</v>
      </c>
      <c r="T300" s="226">
        <f>S300*H300</f>
        <v>0</v>
      </c>
      <c r="AR300" s="23" t="s">
        <v>186</v>
      </c>
      <c r="AT300" s="23" t="s">
        <v>290</v>
      </c>
      <c r="AU300" s="23" t="s">
        <v>92</v>
      </c>
      <c r="AY300" s="23" t="s">
        <v>139</v>
      </c>
      <c r="BE300" s="227">
        <f>IF(N300="základní",J300,0)</f>
        <v>0</v>
      </c>
      <c r="BF300" s="227">
        <f>IF(N300="snížená",J300,0)</f>
        <v>0</v>
      </c>
      <c r="BG300" s="227">
        <f>IF(N300="zákl. přenesená",J300,0)</f>
        <v>0</v>
      </c>
      <c r="BH300" s="227">
        <f>IF(N300="sníž. přenesená",J300,0)</f>
        <v>0</v>
      </c>
      <c r="BI300" s="227">
        <f>IF(N300="nulová",J300,0)</f>
        <v>0</v>
      </c>
      <c r="BJ300" s="23" t="s">
        <v>82</v>
      </c>
      <c r="BK300" s="227">
        <f>ROUND(I300*H300,2)</f>
        <v>0</v>
      </c>
      <c r="BL300" s="23" t="s">
        <v>146</v>
      </c>
      <c r="BM300" s="23" t="s">
        <v>436</v>
      </c>
    </row>
    <row r="301" s="12" customFormat="1">
      <c r="B301" s="241"/>
      <c r="C301" s="242"/>
      <c r="D301" s="228" t="s">
        <v>150</v>
      </c>
      <c r="E301" s="243" t="s">
        <v>34</v>
      </c>
      <c r="F301" s="244" t="s">
        <v>437</v>
      </c>
      <c r="G301" s="242"/>
      <c r="H301" s="245">
        <v>3.9140000000000001</v>
      </c>
      <c r="I301" s="246"/>
      <c r="J301" s="242"/>
      <c r="K301" s="242"/>
      <c r="L301" s="247"/>
      <c r="M301" s="248"/>
      <c r="N301" s="249"/>
      <c r="O301" s="249"/>
      <c r="P301" s="249"/>
      <c r="Q301" s="249"/>
      <c r="R301" s="249"/>
      <c r="S301" s="249"/>
      <c r="T301" s="250"/>
      <c r="AT301" s="251" t="s">
        <v>150</v>
      </c>
      <c r="AU301" s="251" t="s">
        <v>92</v>
      </c>
      <c r="AV301" s="12" t="s">
        <v>92</v>
      </c>
      <c r="AW301" s="12" t="s">
        <v>41</v>
      </c>
      <c r="AX301" s="12" t="s">
        <v>82</v>
      </c>
      <c r="AY301" s="251" t="s">
        <v>139</v>
      </c>
    </row>
    <row r="302" s="1" customFormat="1" ht="16.5" customHeight="1">
      <c r="B302" s="46"/>
      <c r="C302" s="263" t="s">
        <v>438</v>
      </c>
      <c r="D302" s="263" t="s">
        <v>290</v>
      </c>
      <c r="E302" s="264" t="s">
        <v>439</v>
      </c>
      <c r="F302" s="265" t="s">
        <v>440</v>
      </c>
      <c r="G302" s="266" t="s">
        <v>144</v>
      </c>
      <c r="H302" s="267">
        <v>190.447</v>
      </c>
      <c r="I302" s="268"/>
      <c r="J302" s="269">
        <f>ROUND(I302*H302,2)</f>
        <v>0</v>
      </c>
      <c r="K302" s="265" t="s">
        <v>145</v>
      </c>
      <c r="L302" s="270"/>
      <c r="M302" s="271" t="s">
        <v>34</v>
      </c>
      <c r="N302" s="272" t="s">
        <v>48</v>
      </c>
      <c r="O302" s="47"/>
      <c r="P302" s="225">
        <f>O302*H302</f>
        <v>0</v>
      </c>
      <c r="Q302" s="225">
        <v>0.113</v>
      </c>
      <c r="R302" s="225">
        <f>Q302*H302</f>
        <v>21.520511000000003</v>
      </c>
      <c r="S302" s="225">
        <v>0</v>
      </c>
      <c r="T302" s="226">
        <f>S302*H302</f>
        <v>0</v>
      </c>
      <c r="AR302" s="23" t="s">
        <v>186</v>
      </c>
      <c r="AT302" s="23" t="s">
        <v>290</v>
      </c>
      <c r="AU302" s="23" t="s">
        <v>92</v>
      </c>
      <c r="AY302" s="23" t="s">
        <v>139</v>
      </c>
      <c r="BE302" s="227">
        <f>IF(N302="základní",J302,0)</f>
        <v>0</v>
      </c>
      <c r="BF302" s="227">
        <f>IF(N302="snížená",J302,0)</f>
        <v>0</v>
      </c>
      <c r="BG302" s="227">
        <f>IF(N302="zákl. přenesená",J302,0)</f>
        <v>0</v>
      </c>
      <c r="BH302" s="227">
        <f>IF(N302="sníž. přenesená",J302,0)</f>
        <v>0</v>
      </c>
      <c r="BI302" s="227">
        <f>IF(N302="nulová",J302,0)</f>
        <v>0</v>
      </c>
      <c r="BJ302" s="23" t="s">
        <v>82</v>
      </c>
      <c r="BK302" s="227">
        <f>ROUND(I302*H302,2)</f>
        <v>0</v>
      </c>
      <c r="BL302" s="23" t="s">
        <v>146</v>
      </c>
      <c r="BM302" s="23" t="s">
        <v>441</v>
      </c>
    </row>
    <row r="303" s="12" customFormat="1">
      <c r="B303" s="241"/>
      <c r="C303" s="242"/>
      <c r="D303" s="228" t="s">
        <v>150</v>
      </c>
      <c r="E303" s="243" t="s">
        <v>34</v>
      </c>
      <c r="F303" s="244" t="s">
        <v>442</v>
      </c>
      <c r="G303" s="242"/>
      <c r="H303" s="245">
        <v>194.36099999999999</v>
      </c>
      <c r="I303" s="246"/>
      <c r="J303" s="242"/>
      <c r="K303" s="242"/>
      <c r="L303" s="247"/>
      <c r="M303" s="248"/>
      <c r="N303" s="249"/>
      <c r="O303" s="249"/>
      <c r="P303" s="249"/>
      <c r="Q303" s="249"/>
      <c r="R303" s="249"/>
      <c r="S303" s="249"/>
      <c r="T303" s="250"/>
      <c r="AT303" s="251" t="s">
        <v>150</v>
      </c>
      <c r="AU303" s="251" t="s">
        <v>92</v>
      </c>
      <c r="AV303" s="12" t="s">
        <v>92</v>
      </c>
      <c r="AW303" s="12" t="s">
        <v>41</v>
      </c>
      <c r="AX303" s="12" t="s">
        <v>77</v>
      </c>
      <c r="AY303" s="251" t="s">
        <v>139</v>
      </c>
    </row>
    <row r="304" s="12" customFormat="1">
      <c r="B304" s="241"/>
      <c r="C304" s="242"/>
      <c r="D304" s="228" t="s">
        <v>150</v>
      </c>
      <c r="E304" s="243" t="s">
        <v>34</v>
      </c>
      <c r="F304" s="244" t="s">
        <v>443</v>
      </c>
      <c r="G304" s="242"/>
      <c r="H304" s="245">
        <v>-3.9140000000000001</v>
      </c>
      <c r="I304" s="246"/>
      <c r="J304" s="242"/>
      <c r="K304" s="242"/>
      <c r="L304" s="247"/>
      <c r="M304" s="248"/>
      <c r="N304" s="249"/>
      <c r="O304" s="249"/>
      <c r="P304" s="249"/>
      <c r="Q304" s="249"/>
      <c r="R304" s="249"/>
      <c r="S304" s="249"/>
      <c r="T304" s="250"/>
      <c r="AT304" s="251" t="s">
        <v>150</v>
      </c>
      <c r="AU304" s="251" t="s">
        <v>92</v>
      </c>
      <c r="AV304" s="12" t="s">
        <v>92</v>
      </c>
      <c r="AW304" s="12" t="s">
        <v>41</v>
      </c>
      <c r="AX304" s="12" t="s">
        <v>77</v>
      </c>
      <c r="AY304" s="251" t="s">
        <v>139</v>
      </c>
    </row>
    <row r="305" s="13" customFormat="1">
      <c r="B305" s="252"/>
      <c r="C305" s="253"/>
      <c r="D305" s="228" t="s">
        <v>150</v>
      </c>
      <c r="E305" s="254" t="s">
        <v>34</v>
      </c>
      <c r="F305" s="255" t="s">
        <v>154</v>
      </c>
      <c r="G305" s="253"/>
      <c r="H305" s="256">
        <v>190.447</v>
      </c>
      <c r="I305" s="257"/>
      <c r="J305" s="253"/>
      <c r="K305" s="253"/>
      <c r="L305" s="258"/>
      <c r="M305" s="259"/>
      <c r="N305" s="260"/>
      <c r="O305" s="260"/>
      <c r="P305" s="260"/>
      <c r="Q305" s="260"/>
      <c r="R305" s="260"/>
      <c r="S305" s="260"/>
      <c r="T305" s="261"/>
      <c r="AT305" s="262" t="s">
        <v>150</v>
      </c>
      <c r="AU305" s="262" t="s">
        <v>92</v>
      </c>
      <c r="AV305" s="13" t="s">
        <v>146</v>
      </c>
      <c r="AW305" s="13" t="s">
        <v>41</v>
      </c>
      <c r="AX305" s="13" t="s">
        <v>82</v>
      </c>
      <c r="AY305" s="262" t="s">
        <v>139</v>
      </c>
    </row>
    <row r="306" s="10" customFormat="1" ht="29.88" customHeight="1">
      <c r="B306" s="200"/>
      <c r="C306" s="201"/>
      <c r="D306" s="202" t="s">
        <v>76</v>
      </c>
      <c r="E306" s="214" t="s">
        <v>192</v>
      </c>
      <c r="F306" s="214" t="s">
        <v>444</v>
      </c>
      <c r="G306" s="201"/>
      <c r="H306" s="201"/>
      <c r="I306" s="204"/>
      <c r="J306" s="215">
        <f>BK306</f>
        <v>0</v>
      </c>
      <c r="K306" s="201"/>
      <c r="L306" s="206"/>
      <c r="M306" s="207"/>
      <c r="N306" s="208"/>
      <c r="O306" s="208"/>
      <c r="P306" s="209">
        <f>SUM(P307:P366)</f>
        <v>0</v>
      </c>
      <c r="Q306" s="208"/>
      <c r="R306" s="209">
        <f>SUM(R307:R366)</f>
        <v>72.121098399999994</v>
      </c>
      <c r="S306" s="208"/>
      <c r="T306" s="210">
        <f>SUM(T307:T366)</f>
        <v>0.32800000000000001</v>
      </c>
      <c r="AR306" s="211" t="s">
        <v>82</v>
      </c>
      <c r="AT306" s="212" t="s">
        <v>76</v>
      </c>
      <c r="AU306" s="212" t="s">
        <v>82</v>
      </c>
      <c r="AY306" s="211" t="s">
        <v>139</v>
      </c>
      <c r="BK306" s="213">
        <f>SUM(BK307:BK366)</f>
        <v>0</v>
      </c>
    </row>
    <row r="307" s="1" customFormat="1" ht="16.5" customHeight="1">
      <c r="B307" s="46"/>
      <c r="C307" s="216" t="s">
        <v>445</v>
      </c>
      <c r="D307" s="216" t="s">
        <v>141</v>
      </c>
      <c r="E307" s="217" t="s">
        <v>446</v>
      </c>
      <c r="F307" s="218" t="s">
        <v>447</v>
      </c>
      <c r="G307" s="219" t="s">
        <v>448</v>
      </c>
      <c r="H307" s="220">
        <v>1</v>
      </c>
      <c r="I307" s="221"/>
      <c r="J307" s="222">
        <f>ROUND(I307*H307,2)</f>
        <v>0</v>
      </c>
      <c r="K307" s="218" t="s">
        <v>34</v>
      </c>
      <c r="L307" s="72"/>
      <c r="M307" s="223" t="s">
        <v>34</v>
      </c>
      <c r="N307" s="224" t="s">
        <v>48</v>
      </c>
      <c r="O307" s="47"/>
      <c r="P307" s="225">
        <f>O307*H307</f>
        <v>0</v>
      </c>
      <c r="Q307" s="225">
        <v>0</v>
      </c>
      <c r="R307" s="225">
        <f>Q307*H307</f>
        <v>0</v>
      </c>
      <c r="S307" s="225">
        <v>0</v>
      </c>
      <c r="T307" s="226">
        <f>S307*H307</f>
        <v>0</v>
      </c>
      <c r="AR307" s="23" t="s">
        <v>146</v>
      </c>
      <c r="AT307" s="23" t="s">
        <v>141</v>
      </c>
      <c r="AU307" s="23" t="s">
        <v>92</v>
      </c>
      <c r="AY307" s="23" t="s">
        <v>139</v>
      </c>
      <c r="BE307" s="227">
        <f>IF(N307="základní",J307,0)</f>
        <v>0</v>
      </c>
      <c r="BF307" s="227">
        <f>IF(N307="snížená",J307,0)</f>
        <v>0</v>
      </c>
      <c r="BG307" s="227">
        <f>IF(N307="zákl. přenesená",J307,0)</f>
        <v>0</v>
      </c>
      <c r="BH307" s="227">
        <f>IF(N307="sníž. přenesená",J307,0)</f>
        <v>0</v>
      </c>
      <c r="BI307" s="227">
        <f>IF(N307="nulová",J307,0)</f>
        <v>0</v>
      </c>
      <c r="BJ307" s="23" t="s">
        <v>82</v>
      </c>
      <c r="BK307" s="227">
        <f>ROUND(I307*H307,2)</f>
        <v>0</v>
      </c>
      <c r="BL307" s="23" t="s">
        <v>146</v>
      </c>
      <c r="BM307" s="23" t="s">
        <v>449</v>
      </c>
    </row>
    <row r="308" s="1" customFormat="1" ht="25.5" customHeight="1">
      <c r="B308" s="46"/>
      <c r="C308" s="216" t="s">
        <v>450</v>
      </c>
      <c r="D308" s="216" t="s">
        <v>141</v>
      </c>
      <c r="E308" s="217" t="s">
        <v>451</v>
      </c>
      <c r="F308" s="218" t="s">
        <v>452</v>
      </c>
      <c r="G308" s="219" t="s">
        <v>157</v>
      </c>
      <c r="H308" s="220">
        <v>4</v>
      </c>
      <c r="I308" s="221"/>
      <c r="J308" s="222">
        <f>ROUND(I308*H308,2)</f>
        <v>0</v>
      </c>
      <c r="K308" s="218" t="s">
        <v>145</v>
      </c>
      <c r="L308" s="72"/>
      <c r="M308" s="223" t="s">
        <v>34</v>
      </c>
      <c r="N308" s="224" t="s">
        <v>48</v>
      </c>
      <c r="O308" s="47"/>
      <c r="P308" s="225">
        <f>O308*H308</f>
        <v>0</v>
      </c>
      <c r="Q308" s="225">
        <v>0.00069999999999999999</v>
      </c>
      <c r="R308" s="225">
        <f>Q308*H308</f>
        <v>0.0028</v>
      </c>
      <c r="S308" s="225">
        <v>0</v>
      </c>
      <c r="T308" s="226">
        <f>S308*H308</f>
        <v>0</v>
      </c>
      <c r="AR308" s="23" t="s">
        <v>146</v>
      </c>
      <c r="AT308" s="23" t="s">
        <v>141</v>
      </c>
      <c r="AU308" s="23" t="s">
        <v>92</v>
      </c>
      <c r="AY308" s="23" t="s">
        <v>139</v>
      </c>
      <c r="BE308" s="227">
        <f>IF(N308="základní",J308,0)</f>
        <v>0</v>
      </c>
      <c r="BF308" s="227">
        <f>IF(N308="snížená",J308,0)</f>
        <v>0</v>
      </c>
      <c r="BG308" s="227">
        <f>IF(N308="zákl. přenesená",J308,0)</f>
        <v>0</v>
      </c>
      <c r="BH308" s="227">
        <f>IF(N308="sníž. přenesená",J308,0)</f>
        <v>0</v>
      </c>
      <c r="BI308" s="227">
        <f>IF(N308="nulová",J308,0)</f>
        <v>0</v>
      </c>
      <c r="BJ308" s="23" t="s">
        <v>82</v>
      </c>
      <c r="BK308" s="227">
        <f>ROUND(I308*H308,2)</f>
        <v>0</v>
      </c>
      <c r="BL308" s="23" t="s">
        <v>146</v>
      </c>
      <c r="BM308" s="23" t="s">
        <v>453</v>
      </c>
    </row>
    <row r="309" s="1" customFormat="1">
      <c r="B309" s="46"/>
      <c r="C309" s="74"/>
      <c r="D309" s="228" t="s">
        <v>148</v>
      </c>
      <c r="E309" s="74"/>
      <c r="F309" s="229" t="s">
        <v>454</v>
      </c>
      <c r="G309" s="74"/>
      <c r="H309" s="74"/>
      <c r="I309" s="187"/>
      <c r="J309" s="74"/>
      <c r="K309" s="74"/>
      <c r="L309" s="72"/>
      <c r="M309" s="230"/>
      <c r="N309" s="47"/>
      <c r="O309" s="47"/>
      <c r="P309" s="47"/>
      <c r="Q309" s="47"/>
      <c r="R309" s="47"/>
      <c r="S309" s="47"/>
      <c r="T309" s="95"/>
      <c r="AT309" s="23" t="s">
        <v>148</v>
      </c>
      <c r="AU309" s="23" t="s">
        <v>92</v>
      </c>
    </row>
    <row r="310" s="11" customFormat="1">
      <c r="B310" s="231"/>
      <c r="C310" s="232"/>
      <c r="D310" s="228" t="s">
        <v>150</v>
      </c>
      <c r="E310" s="233" t="s">
        <v>34</v>
      </c>
      <c r="F310" s="234" t="s">
        <v>455</v>
      </c>
      <c r="G310" s="232"/>
      <c r="H310" s="233" t="s">
        <v>34</v>
      </c>
      <c r="I310" s="235"/>
      <c r="J310" s="232"/>
      <c r="K310" s="232"/>
      <c r="L310" s="236"/>
      <c r="M310" s="237"/>
      <c r="N310" s="238"/>
      <c r="O310" s="238"/>
      <c r="P310" s="238"/>
      <c r="Q310" s="238"/>
      <c r="R310" s="238"/>
      <c r="S310" s="238"/>
      <c r="T310" s="239"/>
      <c r="AT310" s="240" t="s">
        <v>150</v>
      </c>
      <c r="AU310" s="240" t="s">
        <v>92</v>
      </c>
      <c r="AV310" s="11" t="s">
        <v>82</v>
      </c>
      <c r="AW310" s="11" t="s">
        <v>41</v>
      </c>
      <c r="AX310" s="11" t="s">
        <v>77</v>
      </c>
      <c r="AY310" s="240" t="s">
        <v>139</v>
      </c>
    </row>
    <row r="311" s="12" customFormat="1">
      <c r="B311" s="241"/>
      <c r="C311" s="242"/>
      <c r="D311" s="228" t="s">
        <v>150</v>
      </c>
      <c r="E311" s="243" t="s">
        <v>34</v>
      </c>
      <c r="F311" s="244" t="s">
        <v>146</v>
      </c>
      <c r="G311" s="242"/>
      <c r="H311" s="245">
        <v>4</v>
      </c>
      <c r="I311" s="246"/>
      <c r="J311" s="242"/>
      <c r="K311" s="242"/>
      <c r="L311" s="247"/>
      <c r="M311" s="248"/>
      <c r="N311" s="249"/>
      <c r="O311" s="249"/>
      <c r="P311" s="249"/>
      <c r="Q311" s="249"/>
      <c r="R311" s="249"/>
      <c r="S311" s="249"/>
      <c r="T311" s="250"/>
      <c r="AT311" s="251" t="s">
        <v>150</v>
      </c>
      <c r="AU311" s="251" t="s">
        <v>92</v>
      </c>
      <c r="AV311" s="12" t="s">
        <v>92</v>
      </c>
      <c r="AW311" s="12" t="s">
        <v>41</v>
      </c>
      <c r="AX311" s="12" t="s">
        <v>77</v>
      </c>
      <c r="AY311" s="251" t="s">
        <v>139</v>
      </c>
    </row>
    <row r="312" s="13" customFormat="1">
      <c r="B312" s="252"/>
      <c r="C312" s="253"/>
      <c r="D312" s="228" t="s">
        <v>150</v>
      </c>
      <c r="E312" s="254" t="s">
        <v>34</v>
      </c>
      <c r="F312" s="255" t="s">
        <v>154</v>
      </c>
      <c r="G312" s="253"/>
      <c r="H312" s="256">
        <v>4</v>
      </c>
      <c r="I312" s="257"/>
      <c r="J312" s="253"/>
      <c r="K312" s="253"/>
      <c r="L312" s="258"/>
      <c r="M312" s="259"/>
      <c r="N312" s="260"/>
      <c r="O312" s="260"/>
      <c r="P312" s="260"/>
      <c r="Q312" s="260"/>
      <c r="R312" s="260"/>
      <c r="S312" s="260"/>
      <c r="T312" s="261"/>
      <c r="AT312" s="262" t="s">
        <v>150</v>
      </c>
      <c r="AU312" s="262" t="s">
        <v>92</v>
      </c>
      <c r="AV312" s="13" t="s">
        <v>146</v>
      </c>
      <c r="AW312" s="13" t="s">
        <v>41</v>
      </c>
      <c r="AX312" s="13" t="s">
        <v>82</v>
      </c>
      <c r="AY312" s="262" t="s">
        <v>139</v>
      </c>
    </row>
    <row r="313" s="1" customFormat="1" ht="16.5" customHeight="1">
      <c r="B313" s="46"/>
      <c r="C313" s="216" t="s">
        <v>456</v>
      </c>
      <c r="D313" s="216" t="s">
        <v>141</v>
      </c>
      <c r="E313" s="217" t="s">
        <v>457</v>
      </c>
      <c r="F313" s="218" t="s">
        <v>458</v>
      </c>
      <c r="G313" s="219" t="s">
        <v>157</v>
      </c>
      <c r="H313" s="220">
        <v>4</v>
      </c>
      <c r="I313" s="221"/>
      <c r="J313" s="222">
        <f>ROUND(I313*H313,2)</f>
        <v>0</v>
      </c>
      <c r="K313" s="218" t="s">
        <v>145</v>
      </c>
      <c r="L313" s="72"/>
      <c r="M313" s="223" t="s">
        <v>34</v>
      </c>
      <c r="N313" s="224" t="s">
        <v>48</v>
      </c>
      <c r="O313" s="47"/>
      <c r="P313" s="225">
        <f>O313*H313</f>
        <v>0</v>
      </c>
      <c r="Q313" s="225">
        <v>0.11241</v>
      </c>
      <c r="R313" s="225">
        <f>Q313*H313</f>
        <v>0.44963999999999998</v>
      </c>
      <c r="S313" s="225">
        <v>0</v>
      </c>
      <c r="T313" s="226">
        <f>S313*H313</f>
        <v>0</v>
      </c>
      <c r="AR313" s="23" t="s">
        <v>146</v>
      </c>
      <c r="AT313" s="23" t="s">
        <v>141</v>
      </c>
      <c r="AU313" s="23" t="s">
        <v>92</v>
      </c>
      <c r="AY313" s="23" t="s">
        <v>139</v>
      </c>
      <c r="BE313" s="227">
        <f>IF(N313="základní",J313,0)</f>
        <v>0</v>
      </c>
      <c r="BF313" s="227">
        <f>IF(N313="snížená",J313,0)</f>
        <v>0</v>
      </c>
      <c r="BG313" s="227">
        <f>IF(N313="zákl. přenesená",J313,0)</f>
        <v>0</v>
      </c>
      <c r="BH313" s="227">
        <f>IF(N313="sníž. přenesená",J313,0)</f>
        <v>0</v>
      </c>
      <c r="BI313" s="227">
        <f>IF(N313="nulová",J313,0)</f>
        <v>0</v>
      </c>
      <c r="BJ313" s="23" t="s">
        <v>82</v>
      </c>
      <c r="BK313" s="227">
        <f>ROUND(I313*H313,2)</f>
        <v>0</v>
      </c>
      <c r="BL313" s="23" t="s">
        <v>146</v>
      </c>
      <c r="BM313" s="23" t="s">
        <v>459</v>
      </c>
    </row>
    <row r="314" s="1" customFormat="1">
      <c r="B314" s="46"/>
      <c r="C314" s="74"/>
      <c r="D314" s="228" t="s">
        <v>148</v>
      </c>
      <c r="E314" s="74"/>
      <c r="F314" s="229" t="s">
        <v>460</v>
      </c>
      <c r="G314" s="74"/>
      <c r="H314" s="74"/>
      <c r="I314" s="187"/>
      <c r="J314" s="74"/>
      <c r="K314" s="74"/>
      <c r="L314" s="72"/>
      <c r="M314" s="230"/>
      <c r="N314" s="47"/>
      <c r="O314" s="47"/>
      <c r="P314" s="47"/>
      <c r="Q314" s="47"/>
      <c r="R314" s="47"/>
      <c r="S314" s="47"/>
      <c r="T314" s="95"/>
      <c r="AT314" s="23" t="s">
        <v>148</v>
      </c>
      <c r="AU314" s="23" t="s">
        <v>92</v>
      </c>
    </row>
    <row r="315" s="11" customFormat="1">
      <c r="B315" s="231"/>
      <c r="C315" s="232"/>
      <c r="D315" s="228" t="s">
        <v>150</v>
      </c>
      <c r="E315" s="233" t="s">
        <v>34</v>
      </c>
      <c r="F315" s="234" t="s">
        <v>455</v>
      </c>
      <c r="G315" s="232"/>
      <c r="H315" s="233" t="s">
        <v>34</v>
      </c>
      <c r="I315" s="235"/>
      <c r="J315" s="232"/>
      <c r="K315" s="232"/>
      <c r="L315" s="236"/>
      <c r="M315" s="237"/>
      <c r="N315" s="238"/>
      <c r="O315" s="238"/>
      <c r="P315" s="238"/>
      <c r="Q315" s="238"/>
      <c r="R315" s="238"/>
      <c r="S315" s="238"/>
      <c r="T315" s="239"/>
      <c r="AT315" s="240" t="s">
        <v>150</v>
      </c>
      <c r="AU315" s="240" t="s">
        <v>92</v>
      </c>
      <c r="AV315" s="11" t="s">
        <v>82</v>
      </c>
      <c r="AW315" s="11" t="s">
        <v>41</v>
      </c>
      <c r="AX315" s="11" t="s">
        <v>77</v>
      </c>
      <c r="AY315" s="240" t="s">
        <v>139</v>
      </c>
    </row>
    <row r="316" s="12" customFormat="1">
      <c r="B316" s="241"/>
      <c r="C316" s="242"/>
      <c r="D316" s="228" t="s">
        <v>150</v>
      </c>
      <c r="E316" s="243" t="s">
        <v>34</v>
      </c>
      <c r="F316" s="244" t="s">
        <v>146</v>
      </c>
      <c r="G316" s="242"/>
      <c r="H316" s="245">
        <v>4</v>
      </c>
      <c r="I316" s="246"/>
      <c r="J316" s="242"/>
      <c r="K316" s="242"/>
      <c r="L316" s="247"/>
      <c r="M316" s="248"/>
      <c r="N316" s="249"/>
      <c r="O316" s="249"/>
      <c r="P316" s="249"/>
      <c r="Q316" s="249"/>
      <c r="R316" s="249"/>
      <c r="S316" s="249"/>
      <c r="T316" s="250"/>
      <c r="AT316" s="251" t="s">
        <v>150</v>
      </c>
      <c r="AU316" s="251" t="s">
        <v>92</v>
      </c>
      <c r="AV316" s="12" t="s">
        <v>92</v>
      </c>
      <c r="AW316" s="12" t="s">
        <v>41</v>
      </c>
      <c r="AX316" s="12" t="s">
        <v>77</v>
      </c>
      <c r="AY316" s="251" t="s">
        <v>139</v>
      </c>
    </row>
    <row r="317" s="13" customFormat="1">
      <c r="B317" s="252"/>
      <c r="C317" s="253"/>
      <c r="D317" s="228" t="s">
        <v>150</v>
      </c>
      <c r="E317" s="254" t="s">
        <v>34</v>
      </c>
      <c r="F317" s="255" t="s">
        <v>154</v>
      </c>
      <c r="G317" s="253"/>
      <c r="H317" s="256">
        <v>4</v>
      </c>
      <c r="I317" s="257"/>
      <c r="J317" s="253"/>
      <c r="K317" s="253"/>
      <c r="L317" s="258"/>
      <c r="M317" s="259"/>
      <c r="N317" s="260"/>
      <c r="O317" s="260"/>
      <c r="P317" s="260"/>
      <c r="Q317" s="260"/>
      <c r="R317" s="260"/>
      <c r="S317" s="260"/>
      <c r="T317" s="261"/>
      <c r="AT317" s="262" t="s">
        <v>150</v>
      </c>
      <c r="AU317" s="262" t="s">
        <v>92</v>
      </c>
      <c r="AV317" s="13" t="s">
        <v>146</v>
      </c>
      <c r="AW317" s="13" t="s">
        <v>41</v>
      </c>
      <c r="AX317" s="13" t="s">
        <v>82</v>
      </c>
      <c r="AY317" s="262" t="s">
        <v>139</v>
      </c>
    </row>
    <row r="318" s="1" customFormat="1" ht="16.5" customHeight="1">
      <c r="B318" s="46"/>
      <c r="C318" s="263" t="s">
        <v>461</v>
      </c>
      <c r="D318" s="263" t="s">
        <v>290</v>
      </c>
      <c r="E318" s="264" t="s">
        <v>462</v>
      </c>
      <c r="F318" s="265" t="s">
        <v>463</v>
      </c>
      <c r="G318" s="266" t="s">
        <v>157</v>
      </c>
      <c r="H318" s="267">
        <v>4</v>
      </c>
      <c r="I318" s="268"/>
      <c r="J318" s="269">
        <f>ROUND(I318*H318,2)</f>
        <v>0</v>
      </c>
      <c r="K318" s="265" t="s">
        <v>145</v>
      </c>
      <c r="L318" s="270"/>
      <c r="M318" s="271" t="s">
        <v>34</v>
      </c>
      <c r="N318" s="272" t="s">
        <v>48</v>
      </c>
      <c r="O318" s="47"/>
      <c r="P318" s="225">
        <f>O318*H318</f>
        <v>0</v>
      </c>
      <c r="Q318" s="225">
        <v>0.0025000000000000001</v>
      </c>
      <c r="R318" s="225">
        <f>Q318*H318</f>
        <v>0.01</v>
      </c>
      <c r="S318" s="225">
        <v>0</v>
      </c>
      <c r="T318" s="226">
        <f>S318*H318</f>
        <v>0</v>
      </c>
      <c r="AR318" s="23" t="s">
        <v>186</v>
      </c>
      <c r="AT318" s="23" t="s">
        <v>290</v>
      </c>
      <c r="AU318" s="23" t="s">
        <v>92</v>
      </c>
      <c r="AY318" s="23" t="s">
        <v>139</v>
      </c>
      <c r="BE318" s="227">
        <f>IF(N318="základní",J318,0)</f>
        <v>0</v>
      </c>
      <c r="BF318" s="227">
        <f>IF(N318="snížená",J318,0)</f>
        <v>0</v>
      </c>
      <c r="BG318" s="227">
        <f>IF(N318="zákl. přenesená",J318,0)</f>
        <v>0</v>
      </c>
      <c r="BH318" s="227">
        <f>IF(N318="sníž. přenesená",J318,0)</f>
        <v>0</v>
      </c>
      <c r="BI318" s="227">
        <f>IF(N318="nulová",J318,0)</f>
        <v>0</v>
      </c>
      <c r="BJ318" s="23" t="s">
        <v>82</v>
      </c>
      <c r="BK318" s="227">
        <f>ROUND(I318*H318,2)</f>
        <v>0</v>
      </c>
      <c r="BL318" s="23" t="s">
        <v>146</v>
      </c>
      <c r="BM318" s="23" t="s">
        <v>464</v>
      </c>
    </row>
    <row r="319" s="11" customFormat="1">
      <c r="B319" s="231"/>
      <c r="C319" s="232"/>
      <c r="D319" s="228" t="s">
        <v>150</v>
      </c>
      <c r="E319" s="233" t="s">
        <v>34</v>
      </c>
      <c r="F319" s="234" t="s">
        <v>455</v>
      </c>
      <c r="G319" s="232"/>
      <c r="H319" s="233" t="s">
        <v>34</v>
      </c>
      <c r="I319" s="235"/>
      <c r="J319" s="232"/>
      <c r="K319" s="232"/>
      <c r="L319" s="236"/>
      <c r="M319" s="237"/>
      <c r="N319" s="238"/>
      <c r="O319" s="238"/>
      <c r="P319" s="238"/>
      <c r="Q319" s="238"/>
      <c r="R319" s="238"/>
      <c r="S319" s="238"/>
      <c r="T319" s="239"/>
      <c r="AT319" s="240" t="s">
        <v>150</v>
      </c>
      <c r="AU319" s="240" t="s">
        <v>92</v>
      </c>
      <c r="AV319" s="11" t="s">
        <v>82</v>
      </c>
      <c r="AW319" s="11" t="s">
        <v>41</v>
      </c>
      <c r="AX319" s="11" t="s">
        <v>77</v>
      </c>
      <c r="AY319" s="240" t="s">
        <v>139</v>
      </c>
    </row>
    <row r="320" s="12" customFormat="1">
      <c r="B320" s="241"/>
      <c r="C320" s="242"/>
      <c r="D320" s="228" t="s">
        <v>150</v>
      </c>
      <c r="E320" s="243" t="s">
        <v>34</v>
      </c>
      <c r="F320" s="244" t="s">
        <v>146</v>
      </c>
      <c r="G320" s="242"/>
      <c r="H320" s="245">
        <v>4</v>
      </c>
      <c r="I320" s="246"/>
      <c r="J320" s="242"/>
      <c r="K320" s="242"/>
      <c r="L320" s="247"/>
      <c r="M320" s="248"/>
      <c r="N320" s="249"/>
      <c r="O320" s="249"/>
      <c r="P320" s="249"/>
      <c r="Q320" s="249"/>
      <c r="R320" s="249"/>
      <c r="S320" s="249"/>
      <c r="T320" s="250"/>
      <c r="AT320" s="251" t="s">
        <v>150</v>
      </c>
      <c r="AU320" s="251" t="s">
        <v>92</v>
      </c>
      <c r="AV320" s="12" t="s">
        <v>92</v>
      </c>
      <c r="AW320" s="12" t="s">
        <v>41</v>
      </c>
      <c r="AX320" s="12" t="s">
        <v>77</v>
      </c>
      <c r="AY320" s="251" t="s">
        <v>139</v>
      </c>
    </row>
    <row r="321" s="13" customFormat="1">
      <c r="B321" s="252"/>
      <c r="C321" s="253"/>
      <c r="D321" s="228" t="s">
        <v>150</v>
      </c>
      <c r="E321" s="254" t="s">
        <v>34</v>
      </c>
      <c r="F321" s="255" t="s">
        <v>154</v>
      </c>
      <c r="G321" s="253"/>
      <c r="H321" s="256">
        <v>4</v>
      </c>
      <c r="I321" s="257"/>
      <c r="J321" s="253"/>
      <c r="K321" s="253"/>
      <c r="L321" s="258"/>
      <c r="M321" s="259"/>
      <c r="N321" s="260"/>
      <c r="O321" s="260"/>
      <c r="P321" s="260"/>
      <c r="Q321" s="260"/>
      <c r="R321" s="260"/>
      <c r="S321" s="260"/>
      <c r="T321" s="261"/>
      <c r="AT321" s="262" t="s">
        <v>150</v>
      </c>
      <c r="AU321" s="262" t="s">
        <v>92</v>
      </c>
      <c r="AV321" s="13" t="s">
        <v>146</v>
      </c>
      <c r="AW321" s="13" t="s">
        <v>41</v>
      </c>
      <c r="AX321" s="13" t="s">
        <v>82</v>
      </c>
      <c r="AY321" s="262" t="s">
        <v>139</v>
      </c>
    </row>
    <row r="322" s="1" customFormat="1" ht="51" customHeight="1">
      <c r="B322" s="46"/>
      <c r="C322" s="216" t="s">
        <v>465</v>
      </c>
      <c r="D322" s="216" t="s">
        <v>141</v>
      </c>
      <c r="E322" s="217" t="s">
        <v>466</v>
      </c>
      <c r="F322" s="218" t="s">
        <v>467</v>
      </c>
      <c r="G322" s="219" t="s">
        <v>195</v>
      </c>
      <c r="H322" s="220">
        <v>106</v>
      </c>
      <c r="I322" s="221"/>
      <c r="J322" s="222">
        <f>ROUND(I322*H322,2)</f>
        <v>0</v>
      </c>
      <c r="K322" s="218" t="s">
        <v>145</v>
      </c>
      <c r="L322" s="72"/>
      <c r="M322" s="223" t="s">
        <v>34</v>
      </c>
      <c r="N322" s="224" t="s">
        <v>48</v>
      </c>
      <c r="O322" s="47"/>
      <c r="P322" s="225">
        <f>O322*H322</f>
        <v>0</v>
      </c>
      <c r="Q322" s="225">
        <v>0.089779999999999999</v>
      </c>
      <c r="R322" s="225">
        <f>Q322*H322</f>
        <v>9.5166799999999991</v>
      </c>
      <c r="S322" s="225">
        <v>0</v>
      </c>
      <c r="T322" s="226">
        <f>S322*H322</f>
        <v>0</v>
      </c>
      <c r="AR322" s="23" t="s">
        <v>146</v>
      </c>
      <c r="AT322" s="23" t="s">
        <v>141</v>
      </c>
      <c r="AU322" s="23" t="s">
        <v>92</v>
      </c>
      <c r="AY322" s="23" t="s">
        <v>139</v>
      </c>
      <c r="BE322" s="227">
        <f>IF(N322="základní",J322,0)</f>
        <v>0</v>
      </c>
      <c r="BF322" s="227">
        <f>IF(N322="snížená",J322,0)</f>
        <v>0</v>
      </c>
      <c r="BG322" s="227">
        <f>IF(N322="zákl. přenesená",J322,0)</f>
        <v>0</v>
      </c>
      <c r="BH322" s="227">
        <f>IF(N322="sníž. přenesená",J322,0)</f>
        <v>0</v>
      </c>
      <c r="BI322" s="227">
        <f>IF(N322="nulová",J322,0)</f>
        <v>0</v>
      </c>
      <c r="BJ322" s="23" t="s">
        <v>82</v>
      </c>
      <c r="BK322" s="227">
        <f>ROUND(I322*H322,2)</f>
        <v>0</v>
      </c>
      <c r="BL322" s="23" t="s">
        <v>146</v>
      </c>
      <c r="BM322" s="23" t="s">
        <v>468</v>
      </c>
    </row>
    <row r="323" s="1" customFormat="1">
      <c r="B323" s="46"/>
      <c r="C323" s="74"/>
      <c r="D323" s="228" t="s">
        <v>148</v>
      </c>
      <c r="E323" s="74"/>
      <c r="F323" s="229" t="s">
        <v>469</v>
      </c>
      <c r="G323" s="74"/>
      <c r="H323" s="74"/>
      <c r="I323" s="187"/>
      <c r="J323" s="74"/>
      <c r="K323" s="74"/>
      <c r="L323" s="72"/>
      <c r="M323" s="230"/>
      <c r="N323" s="47"/>
      <c r="O323" s="47"/>
      <c r="P323" s="47"/>
      <c r="Q323" s="47"/>
      <c r="R323" s="47"/>
      <c r="S323" s="47"/>
      <c r="T323" s="95"/>
      <c r="AT323" s="23" t="s">
        <v>148</v>
      </c>
      <c r="AU323" s="23" t="s">
        <v>92</v>
      </c>
    </row>
    <row r="324" s="11" customFormat="1">
      <c r="B324" s="231"/>
      <c r="C324" s="232"/>
      <c r="D324" s="228" t="s">
        <v>150</v>
      </c>
      <c r="E324" s="233" t="s">
        <v>34</v>
      </c>
      <c r="F324" s="234" t="s">
        <v>178</v>
      </c>
      <c r="G324" s="232"/>
      <c r="H324" s="233" t="s">
        <v>34</v>
      </c>
      <c r="I324" s="235"/>
      <c r="J324" s="232"/>
      <c r="K324" s="232"/>
      <c r="L324" s="236"/>
      <c r="M324" s="237"/>
      <c r="N324" s="238"/>
      <c r="O324" s="238"/>
      <c r="P324" s="238"/>
      <c r="Q324" s="238"/>
      <c r="R324" s="238"/>
      <c r="S324" s="238"/>
      <c r="T324" s="239"/>
      <c r="AT324" s="240" t="s">
        <v>150</v>
      </c>
      <c r="AU324" s="240" t="s">
        <v>92</v>
      </c>
      <c r="AV324" s="11" t="s">
        <v>82</v>
      </c>
      <c r="AW324" s="11" t="s">
        <v>41</v>
      </c>
      <c r="AX324" s="11" t="s">
        <v>77</v>
      </c>
      <c r="AY324" s="240" t="s">
        <v>139</v>
      </c>
    </row>
    <row r="325" s="12" customFormat="1">
      <c r="B325" s="241"/>
      <c r="C325" s="242"/>
      <c r="D325" s="228" t="s">
        <v>150</v>
      </c>
      <c r="E325" s="243" t="s">
        <v>34</v>
      </c>
      <c r="F325" s="244" t="s">
        <v>198</v>
      </c>
      <c r="G325" s="242"/>
      <c r="H325" s="245">
        <v>106</v>
      </c>
      <c r="I325" s="246"/>
      <c r="J325" s="242"/>
      <c r="K325" s="242"/>
      <c r="L325" s="247"/>
      <c r="M325" s="248"/>
      <c r="N325" s="249"/>
      <c r="O325" s="249"/>
      <c r="P325" s="249"/>
      <c r="Q325" s="249"/>
      <c r="R325" s="249"/>
      <c r="S325" s="249"/>
      <c r="T325" s="250"/>
      <c r="AT325" s="251" t="s">
        <v>150</v>
      </c>
      <c r="AU325" s="251" t="s">
        <v>92</v>
      </c>
      <c r="AV325" s="12" t="s">
        <v>92</v>
      </c>
      <c r="AW325" s="12" t="s">
        <v>41</v>
      </c>
      <c r="AX325" s="12" t="s">
        <v>77</v>
      </c>
      <c r="AY325" s="251" t="s">
        <v>139</v>
      </c>
    </row>
    <row r="326" s="13" customFormat="1">
      <c r="B326" s="252"/>
      <c r="C326" s="253"/>
      <c r="D326" s="228" t="s">
        <v>150</v>
      </c>
      <c r="E326" s="254" t="s">
        <v>93</v>
      </c>
      <c r="F326" s="255" t="s">
        <v>154</v>
      </c>
      <c r="G326" s="253"/>
      <c r="H326" s="256">
        <v>106</v>
      </c>
      <c r="I326" s="257"/>
      <c r="J326" s="253"/>
      <c r="K326" s="253"/>
      <c r="L326" s="258"/>
      <c r="M326" s="259"/>
      <c r="N326" s="260"/>
      <c r="O326" s="260"/>
      <c r="P326" s="260"/>
      <c r="Q326" s="260"/>
      <c r="R326" s="260"/>
      <c r="S326" s="260"/>
      <c r="T326" s="261"/>
      <c r="AT326" s="262" t="s">
        <v>150</v>
      </c>
      <c r="AU326" s="262" t="s">
        <v>92</v>
      </c>
      <c r="AV326" s="13" t="s">
        <v>146</v>
      </c>
      <c r="AW326" s="13" t="s">
        <v>41</v>
      </c>
      <c r="AX326" s="13" t="s">
        <v>82</v>
      </c>
      <c r="AY326" s="262" t="s">
        <v>139</v>
      </c>
    </row>
    <row r="327" s="1" customFormat="1" ht="16.5" customHeight="1">
      <c r="B327" s="46"/>
      <c r="C327" s="263" t="s">
        <v>470</v>
      </c>
      <c r="D327" s="263" t="s">
        <v>290</v>
      </c>
      <c r="E327" s="264" t="s">
        <v>471</v>
      </c>
      <c r="F327" s="265" t="s">
        <v>472</v>
      </c>
      <c r="G327" s="266" t="s">
        <v>280</v>
      </c>
      <c r="H327" s="267">
        <v>2.5950000000000002</v>
      </c>
      <c r="I327" s="268"/>
      <c r="J327" s="269">
        <f>ROUND(I327*H327,2)</f>
        <v>0</v>
      </c>
      <c r="K327" s="265" t="s">
        <v>145</v>
      </c>
      <c r="L327" s="270"/>
      <c r="M327" s="271" t="s">
        <v>34</v>
      </c>
      <c r="N327" s="272" t="s">
        <v>48</v>
      </c>
      <c r="O327" s="47"/>
      <c r="P327" s="225">
        <f>O327*H327</f>
        <v>0</v>
      </c>
      <c r="Q327" s="225">
        <v>1</v>
      </c>
      <c r="R327" s="225">
        <f>Q327*H327</f>
        <v>2.5950000000000002</v>
      </c>
      <c r="S327" s="225">
        <v>0</v>
      </c>
      <c r="T327" s="226">
        <f>S327*H327</f>
        <v>0</v>
      </c>
      <c r="AR327" s="23" t="s">
        <v>186</v>
      </c>
      <c r="AT327" s="23" t="s">
        <v>290</v>
      </c>
      <c r="AU327" s="23" t="s">
        <v>92</v>
      </c>
      <c r="AY327" s="23" t="s">
        <v>139</v>
      </c>
      <c r="BE327" s="227">
        <f>IF(N327="základní",J327,0)</f>
        <v>0</v>
      </c>
      <c r="BF327" s="227">
        <f>IF(N327="snížená",J327,0)</f>
        <v>0</v>
      </c>
      <c r="BG327" s="227">
        <f>IF(N327="zákl. přenesená",J327,0)</f>
        <v>0</v>
      </c>
      <c r="BH327" s="227">
        <f>IF(N327="sníž. přenesená",J327,0)</f>
        <v>0</v>
      </c>
      <c r="BI327" s="227">
        <f>IF(N327="nulová",J327,0)</f>
        <v>0</v>
      </c>
      <c r="BJ327" s="23" t="s">
        <v>82</v>
      </c>
      <c r="BK327" s="227">
        <f>ROUND(I327*H327,2)</f>
        <v>0</v>
      </c>
      <c r="BL327" s="23" t="s">
        <v>146</v>
      </c>
      <c r="BM327" s="23" t="s">
        <v>473</v>
      </c>
    </row>
    <row r="328" s="12" customFormat="1">
      <c r="B328" s="241"/>
      <c r="C328" s="242"/>
      <c r="D328" s="228" t="s">
        <v>150</v>
      </c>
      <c r="E328" s="243" t="s">
        <v>34</v>
      </c>
      <c r="F328" s="244" t="s">
        <v>474</v>
      </c>
      <c r="G328" s="242"/>
      <c r="H328" s="245">
        <v>2.5950000000000002</v>
      </c>
      <c r="I328" s="246"/>
      <c r="J328" s="242"/>
      <c r="K328" s="242"/>
      <c r="L328" s="247"/>
      <c r="M328" s="248"/>
      <c r="N328" s="249"/>
      <c r="O328" s="249"/>
      <c r="P328" s="249"/>
      <c r="Q328" s="249"/>
      <c r="R328" s="249"/>
      <c r="S328" s="249"/>
      <c r="T328" s="250"/>
      <c r="AT328" s="251" t="s">
        <v>150</v>
      </c>
      <c r="AU328" s="251" t="s">
        <v>92</v>
      </c>
      <c r="AV328" s="12" t="s">
        <v>92</v>
      </c>
      <c r="AW328" s="12" t="s">
        <v>41</v>
      </c>
      <c r="AX328" s="12" t="s">
        <v>82</v>
      </c>
      <c r="AY328" s="251" t="s">
        <v>139</v>
      </c>
    </row>
    <row r="329" s="1" customFormat="1" ht="38.25" customHeight="1">
      <c r="B329" s="46"/>
      <c r="C329" s="216" t="s">
        <v>475</v>
      </c>
      <c r="D329" s="216" t="s">
        <v>141</v>
      </c>
      <c r="E329" s="217" t="s">
        <v>476</v>
      </c>
      <c r="F329" s="218" t="s">
        <v>477</v>
      </c>
      <c r="G329" s="219" t="s">
        <v>195</v>
      </c>
      <c r="H329" s="220">
        <v>103</v>
      </c>
      <c r="I329" s="221"/>
      <c r="J329" s="222">
        <f>ROUND(I329*H329,2)</f>
        <v>0</v>
      </c>
      <c r="K329" s="218" t="s">
        <v>145</v>
      </c>
      <c r="L329" s="72"/>
      <c r="M329" s="223" t="s">
        <v>34</v>
      </c>
      <c r="N329" s="224" t="s">
        <v>48</v>
      </c>
      <c r="O329" s="47"/>
      <c r="P329" s="225">
        <f>O329*H329</f>
        <v>0</v>
      </c>
      <c r="Q329" s="225">
        <v>0.1295</v>
      </c>
      <c r="R329" s="225">
        <f>Q329*H329</f>
        <v>13.3385</v>
      </c>
      <c r="S329" s="225">
        <v>0</v>
      </c>
      <c r="T329" s="226">
        <f>S329*H329</f>
        <v>0</v>
      </c>
      <c r="AR329" s="23" t="s">
        <v>146</v>
      </c>
      <c r="AT329" s="23" t="s">
        <v>141</v>
      </c>
      <c r="AU329" s="23" t="s">
        <v>92</v>
      </c>
      <c r="AY329" s="23" t="s">
        <v>139</v>
      </c>
      <c r="BE329" s="227">
        <f>IF(N329="základní",J329,0)</f>
        <v>0</v>
      </c>
      <c r="BF329" s="227">
        <f>IF(N329="snížená",J329,0)</f>
        <v>0</v>
      </c>
      <c r="BG329" s="227">
        <f>IF(N329="zákl. přenesená",J329,0)</f>
        <v>0</v>
      </c>
      <c r="BH329" s="227">
        <f>IF(N329="sníž. přenesená",J329,0)</f>
        <v>0</v>
      </c>
      <c r="BI329" s="227">
        <f>IF(N329="nulová",J329,0)</f>
        <v>0</v>
      </c>
      <c r="BJ329" s="23" t="s">
        <v>82</v>
      </c>
      <c r="BK329" s="227">
        <f>ROUND(I329*H329,2)</f>
        <v>0</v>
      </c>
      <c r="BL329" s="23" t="s">
        <v>146</v>
      </c>
      <c r="BM329" s="23" t="s">
        <v>478</v>
      </c>
    </row>
    <row r="330" s="1" customFormat="1">
      <c r="B330" s="46"/>
      <c r="C330" s="74"/>
      <c r="D330" s="228" t="s">
        <v>148</v>
      </c>
      <c r="E330" s="74"/>
      <c r="F330" s="229" t="s">
        <v>479</v>
      </c>
      <c r="G330" s="74"/>
      <c r="H330" s="74"/>
      <c r="I330" s="187"/>
      <c r="J330" s="74"/>
      <c r="K330" s="74"/>
      <c r="L330" s="72"/>
      <c r="M330" s="230"/>
      <c r="N330" s="47"/>
      <c r="O330" s="47"/>
      <c r="P330" s="47"/>
      <c r="Q330" s="47"/>
      <c r="R330" s="47"/>
      <c r="S330" s="47"/>
      <c r="T330" s="95"/>
      <c r="AT330" s="23" t="s">
        <v>148</v>
      </c>
      <c r="AU330" s="23" t="s">
        <v>92</v>
      </c>
    </row>
    <row r="331" s="11" customFormat="1">
      <c r="B331" s="231"/>
      <c r="C331" s="232"/>
      <c r="D331" s="228" t="s">
        <v>150</v>
      </c>
      <c r="E331" s="233" t="s">
        <v>34</v>
      </c>
      <c r="F331" s="234" t="s">
        <v>178</v>
      </c>
      <c r="G331" s="232"/>
      <c r="H331" s="233" t="s">
        <v>34</v>
      </c>
      <c r="I331" s="235"/>
      <c r="J331" s="232"/>
      <c r="K331" s="232"/>
      <c r="L331" s="236"/>
      <c r="M331" s="237"/>
      <c r="N331" s="238"/>
      <c r="O331" s="238"/>
      <c r="P331" s="238"/>
      <c r="Q331" s="238"/>
      <c r="R331" s="238"/>
      <c r="S331" s="238"/>
      <c r="T331" s="239"/>
      <c r="AT331" s="240" t="s">
        <v>150</v>
      </c>
      <c r="AU331" s="240" t="s">
        <v>92</v>
      </c>
      <c r="AV331" s="11" t="s">
        <v>82</v>
      </c>
      <c r="AW331" s="11" t="s">
        <v>41</v>
      </c>
      <c r="AX331" s="11" t="s">
        <v>77</v>
      </c>
      <c r="AY331" s="240" t="s">
        <v>139</v>
      </c>
    </row>
    <row r="332" s="12" customFormat="1">
      <c r="B332" s="241"/>
      <c r="C332" s="242"/>
      <c r="D332" s="228" t="s">
        <v>150</v>
      </c>
      <c r="E332" s="243" t="s">
        <v>34</v>
      </c>
      <c r="F332" s="244" t="s">
        <v>480</v>
      </c>
      <c r="G332" s="242"/>
      <c r="H332" s="245">
        <v>103</v>
      </c>
      <c r="I332" s="246"/>
      <c r="J332" s="242"/>
      <c r="K332" s="242"/>
      <c r="L332" s="247"/>
      <c r="M332" s="248"/>
      <c r="N332" s="249"/>
      <c r="O332" s="249"/>
      <c r="P332" s="249"/>
      <c r="Q332" s="249"/>
      <c r="R332" s="249"/>
      <c r="S332" s="249"/>
      <c r="T332" s="250"/>
      <c r="AT332" s="251" t="s">
        <v>150</v>
      </c>
      <c r="AU332" s="251" t="s">
        <v>92</v>
      </c>
      <c r="AV332" s="12" t="s">
        <v>92</v>
      </c>
      <c r="AW332" s="12" t="s">
        <v>41</v>
      </c>
      <c r="AX332" s="12" t="s">
        <v>77</v>
      </c>
      <c r="AY332" s="251" t="s">
        <v>139</v>
      </c>
    </row>
    <row r="333" s="13" customFormat="1">
      <c r="B333" s="252"/>
      <c r="C333" s="253"/>
      <c r="D333" s="228" t="s">
        <v>150</v>
      </c>
      <c r="E333" s="254" t="s">
        <v>34</v>
      </c>
      <c r="F333" s="255" t="s">
        <v>154</v>
      </c>
      <c r="G333" s="253"/>
      <c r="H333" s="256">
        <v>103</v>
      </c>
      <c r="I333" s="257"/>
      <c r="J333" s="253"/>
      <c r="K333" s="253"/>
      <c r="L333" s="258"/>
      <c r="M333" s="259"/>
      <c r="N333" s="260"/>
      <c r="O333" s="260"/>
      <c r="P333" s="260"/>
      <c r="Q333" s="260"/>
      <c r="R333" s="260"/>
      <c r="S333" s="260"/>
      <c r="T333" s="261"/>
      <c r="AT333" s="262" t="s">
        <v>150</v>
      </c>
      <c r="AU333" s="262" t="s">
        <v>92</v>
      </c>
      <c r="AV333" s="13" t="s">
        <v>146</v>
      </c>
      <c r="AW333" s="13" t="s">
        <v>41</v>
      </c>
      <c r="AX333" s="13" t="s">
        <v>82</v>
      </c>
      <c r="AY333" s="262" t="s">
        <v>139</v>
      </c>
    </row>
    <row r="334" s="1" customFormat="1" ht="16.5" customHeight="1">
      <c r="B334" s="46"/>
      <c r="C334" s="263" t="s">
        <v>481</v>
      </c>
      <c r="D334" s="263" t="s">
        <v>290</v>
      </c>
      <c r="E334" s="264" t="s">
        <v>482</v>
      </c>
      <c r="F334" s="265" t="s">
        <v>483</v>
      </c>
      <c r="G334" s="266" t="s">
        <v>195</v>
      </c>
      <c r="H334" s="267">
        <v>103</v>
      </c>
      <c r="I334" s="268"/>
      <c r="J334" s="269">
        <f>ROUND(I334*H334,2)</f>
        <v>0</v>
      </c>
      <c r="K334" s="265" t="s">
        <v>145</v>
      </c>
      <c r="L334" s="270"/>
      <c r="M334" s="271" t="s">
        <v>34</v>
      </c>
      <c r="N334" s="272" t="s">
        <v>48</v>
      </c>
      <c r="O334" s="47"/>
      <c r="P334" s="225">
        <f>O334*H334</f>
        <v>0</v>
      </c>
      <c r="Q334" s="225">
        <v>0.058000000000000003</v>
      </c>
      <c r="R334" s="225">
        <f>Q334*H334</f>
        <v>5.9740000000000002</v>
      </c>
      <c r="S334" s="225">
        <v>0</v>
      </c>
      <c r="T334" s="226">
        <f>S334*H334</f>
        <v>0</v>
      </c>
      <c r="AR334" s="23" t="s">
        <v>186</v>
      </c>
      <c r="AT334" s="23" t="s">
        <v>290</v>
      </c>
      <c r="AU334" s="23" t="s">
        <v>92</v>
      </c>
      <c r="AY334" s="23" t="s">
        <v>139</v>
      </c>
      <c r="BE334" s="227">
        <f>IF(N334="základní",J334,0)</f>
        <v>0</v>
      </c>
      <c r="BF334" s="227">
        <f>IF(N334="snížená",J334,0)</f>
        <v>0</v>
      </c>
      <c r="BG334" s="227">
        <f>IF(N334="zákl. přenesená",J334,0)</f>
        <v>0</v>
      </c>
      <c r="BH334" s="227">
        <f>IF(N334="sníž. přenesená",J334,0)</f>
        <v>0</v>
      </c>
      <c r="BI334" s="227">
        <f>IF(N334="nulová",J334,0)</f>
        <v>0</v>
      </c>
      <c r="BJ334" s="23" t="s">
        <v>82</v>
      </c>
      <c r="BK334" s="227">
        <f>ROUND(I334*H334,2)</f>
        <v>0</v>
      </c>
      <c r="BL334" s="23" t="s">
        <v>146</v>
      </c>
      <c r="BM334" s="23" t="s">
        <v>484</v>
      </c>
    </row>
    <row r="335" s="1" customFormat="1" ht="38.25" customHeight="1">
      <c r="B335" s="46"/>
      <c r="C335" s="216" t="s">
        <v>485</v>
      </c>
      <c r="D335" s="216" t="s">
        <v>141</v>
      </c>
      <c r="E335" s="217" t="s">
        <v>476</v>
      </c>
      <c r="F335" s="218" t="s">
        <v>477</v>
      </c>
      <c r="G335" s="219" t="s">
        <v>195</v>
      </c>
      <c r="H335" s="220">
        <v>106</v>
      </c>
      <c r="I335" s="221"/>
      <c r="J335" s="222">
        <f>ROUND(I335*H335,2)</f>
        <v>0</v>
      </c>
      <c r="K335" s="218" t="s">
        <v>145</v>
      </c>
      <c r="L335" s="72"/>
      <c r="M335" s="223" t="s">
        <v>34</v>
      </c>
      <c r="N335" s="224" t="s">
        <v>48</v>
      </c>
      <c r="O335" s="47"/>
      <c r="P335" s="225">
        <f>O335*H335</f>
        <v>0</v>
      </c>
      <c r="Q335" s="225">
        <v>0.1295</v>
      </c>
      <c r="R335" s="225">
        <f>Q335*H335</f>
        <v>13.727</v>
      </c>
      <c r="S335" s="225">
        <v>0</v>
      </c>
      <c r="T335" s="226">
        <f>S335*H335</f>
        <v>0</v>
      </c>
      <c r="AR335" s="23" t="s">
        <v>146</v>
      </c>
      <c r="AT335" s="23" t="s">
        <v>141</v>
      </c>
      <c r="AU335" s="23" t="s">
        <v>92</v>
      </c>
      <c r="AY335" s="23" t="s">
        <v>139</v>
      </c>
      <c r="BE335" s="227">
        <f>IF(N335="základní",J335,0)</f>
        <v>0</v>
      </c>
      <c r="BF335" s="227">
        <f>IF(N335="snížená",J335,0)</f>
        <v>0</v>
      </c>
      <c r="BG335" s="227">
        <f>IF(N335="zákl. přenesená",J335,0)</f>
        <v>0</v>
      </c>
      <c r="BH335" s="227">
        <f>IF(N335="sníž. přenesená",J335,0)</f>
        <v>0</v>
      </c>
      <c r="BI335" s="227">
        <f>IF(N335="nulová",J335,0)</f>
        <v>0</v>
      </c>
      <c r="BJ335" s="23" t="s">
        <v>82</v>
      </c>
      <c r="BK335" s="227">
        <f>ROUND(I335*H335,2)</f>
        <v>0</v>
      </c>
      <c r="BL335" s="23" t="s">
        <v>146</v>
      </c>
      <c r="BM335" s="23" t="s">
        <v>486</v>
      </c>
    </row>
    <row r="336" s="1" customFormat="1">
      <c r="B336" s="46"/>
      <c r="C336" s="74"/>
      <c r="D336" s="228" t="s">
        <v>148</v>
      </c>
      <c r="E336" s="74"/>
      <c r="F336" s="229" t="s">
        <v>479</v>
      </c>
      <c r="G336" s="74"/>
      <c r="H336" s="74"/>
      <c r="I336" s="187"/>
      <c r="J336" s="74"/>
      <c r="K336" s="74"/>
      <c r="L336" s="72"/>
      <c r="M336" s="230"/>
      <c r="N336" s="47"/>
      <c r="O336" s="47"/>
      <c r="P336" s="47"/>
      <c r="Q336" s="47"/>
      <c r="R336" s="47"/>
      <c r="S336" s="47"/>
      <c r="T336" s="95"/>
      <c r="AT336" s="23" t="s">
        <v>148</v>
      </c>
      <c r="AU336" s="23" t="s">
        <v>92</v>
      </c>
    </row>
    <row r="337" s="11" customFormat="1">
      <c r="B337" s="231"/>
      <c r="C337" s="232"/>
      <c r="D337" s="228" t="s">
        <v>150</v>
      </c>
      <c r="E337" s="233" t="s">
        <v>34</v>
      </c>
      <c r="F337" s="234" t="s">
        <v>178</v>
      </c>
      <c r="G337" s="232"/>
      <c r="H337" s="233" t="s">
        <v>34</v>
      </c>
      <c r="I337" s="235"/>
      <c r="J337" s="232"/>
      <c r="K337" s="232"/>
      <c r="L337" s="236"/>
      <c r="M337" s="237"/>
      <c r="N337" s="238"/>
      <c r="O337" s="238"/>
      <c r="P337" s="238"/>
      <c r="Q337" s="238"/>
      <c r="R337" s="238"/>
      <c r="S337" s="238"/>
      <c r="T337" s="239"/>
      <c r="AT337" s="240" t="s">
        <v>150</v>
      </c>
      <c r="AU337" s="240" t="s">
        <v>92</v>
      </c>
      <c r="AV337" s="11" t="s">
        <v>82</v>
      </c>
      <c r="AW337" s="11" t="s">
        <v>41</v>
      </c>
      <c r="AX337" s="11" t="s">
        <v>77</v>
      </c>
      <c r="AY337" s="240" t="s">
        <v>139</v>
      </c>
    </row>
    <row r="338" s="12" customFormat="1">
      <c r="B338" s="241"/>
      <c r="C338" s="242"/>
      <c r="D338" s="228" t="s">
        <v>150</v>
      </c>
      <c r="E338" s="243" t="s">
        <v>34</v>
      </c>
      <c r="F338" s="244" t="s">
        <v>198</v>
      </c>
      <c r="G338" s="242"/>
      <c r="H338" s="245">
        <v>106</v>
      </c>
      <c r="I338" s="246"/>
      <c r="J338" s="242"/>
      <c r="K338" s="242"/>
      <c r="L338" s="247"/>
      <c r="M338" s="248"/>
      <c r="N338" s="249"/>
      <c r="O338" s="249"/>
      <c r="P338" s="249"/>
      <c r="Q338" s="249"/>
      <c r="R338" s="249"/>
      <c r="S338" s="249"/>
      <c r="T338" s="250"/>
      <c r="AT338" s="251" t="s">
        <v>150</v>
      </c>
      <c r="AU338" s="251" t="s">
        <v>92</v>
      </c>
      <c r="AV338" s="12" t="s">
        <v>92</v>
      </c>
      <c r="AW338" s="12" t="s">
        <v>41</v>
      </c>
      <c r="AX338" s="12" t="s">
        <v>77</v>
      </c>
      <c r="AY338" s="251" t="s">
        <v>139</v>
      </c>
    </row>
    <row r="339" s="13" customFormat="1">
      <c r="B339" s="252"/>
      <c r="C339" s="253"/>
      <c r="D339" s="228" t="s">
        <v>150</v>
      </c>
      <c r="E339" s="254" t="s">
        <v>34</v>
      </c>
      <c r="F339" s="255" t="s">
        <v>154</v>
      </c>
      <c r="G339" s="253"/>
      <c r="H339" s="256">
        <v>106</v>
      </c>
      <c r="I339" s="257"/>
      <c r="J339" s="253"/>
      <c r="K339" s="253"/>
      <c r="L339" s="258"/>
      <c r="M339" s="259"/>
      <c r="N339" s="260"/>
      <c r="O339" s="260"/>
      <c r="P339" s="260"/>
      <c r="Q339" s="260"/>
      <c r="R339" s="260"/>
      <c r="S339" s="260"/>
      <c r="T339" s="261"/>
      <c r="AT339" s="262" t="s">
        <v>150</v>
      </c>
      <c r="AU339" s="262" t="s">
        <v>92</v>
      </c>
      <c r="AV339" s="13" t="s">
        <v>146</v>
      </c>
      <c r="AW339" s="13" t="s">
        <v>41</v>
      </c>
      <c r="AX339" s="13" t="s">
        <v>82</v>
      </c>
      <c r="AY339" s="262" t="s">
        <v>139</v>
      </c>
    </row>
    <row r="340" s="1" customFormat="1" ht="16.5" customHeight="1">
      <c r="B340" s="46"/>
      <c r="C340" s="263" t="s">
        <v>487</v>
      </c>
      <c r="D340" s="263" t="s">
        <v>290</v>
      </c>
      <c r="E340" s="264" t="s">
        <v>488</v>
      </c>
      <c r="F340" s="265" t="s">
        <v>489</v>
      </c>
      <c r="G340" s="266" t="s">
        <v>195</v>
      </c>
      <c r="H340" s="267">
        <v>106</v>
      </c>
      <c r="I340" s="268"/>
      <c r="J340" s="269">
        <f>ROUND(I340*H340,2)</f>
        <v>0</v>
      </c>
      <c r="K340" s="265" t="s">
        <v>145</v>
      </c>
      <c r="L340" s="270"/>
      <c r="M340" s="271" t="s">
        <v>34</v>
      </c>
      <c r="N340" s="272" t="s">
        <v>48</v>
      </c>
      <c r="O340" s="47"/>
      <c r="P340" s="225">
        <f>O340*H340</f>
        <v>0</v>
      </c>
      <c r="Q340" s="225">
        <v>0.081000000000000003</v>
      </c>
      <c r="R340" s="225">
        <f>Q340*H340</f>
        <v>8.5860000000000003</v>
      </c>
      <c r="S340" s="225">
        <v>0</v>
      </c>
      <c r="T340" s="226">
        <f>S340*H340</f>
        <v>0</v>
      </c>
      <c r="AR340" s="23" t="s">
        <v>186</v>
      </c>
      <c r="AT340" s="23" t="s">
        <v>290</v>
      </c>
      <c r="AU340" s="23" t="s">
        <v>92</v>
      </c>
      <c r="AY340" s="23" t="s">
        <v>139</v>
      </c>
      <c r="BE340" s="227">
        <f>IF(N340="základní",J340,0)</f>
        <v>0</v>
      </c>
      <c r="BF340" s="227">
        <f>IF(N340="snížená",J340,0)</f>
        <v>0</v>
      </c>
      <c r="BG340" s="227">
        <f>IF(N340="zákl. přenesená",J340,0)</f>
        <v>0</v>
      </c>
      <c r="BH340" s="227">
        <f>IF(N340="sníž. přenesená",J340,0)</f>
        <v>0</v>
      </c>
      <c r="BI340" s="227">
        <f>IF(N340="nulová",J340,0)</f>
        <v>0</v>
      </c>
      <c r="BJ340" s="23" t="s">
        <v>82</v>
      </c>
      <c r="BK340" s="227">
        <f>ROUND(I340*H340,2)</f>
        <v>0</v>
      </c>
      <c r="BL340" s="23" t="s">
        <v>146</v>
      </c>
      <c r="BM340" s="23" t="s">
        <v>490</v>
      </c>
    </row>
    <row r="341" s="1" customFormat="1" ht="25.5" customHeight="1">
      <c r="B341" s="46"/>
      <c r="C341" s="216" t="s">
        <v>491</v>
      </c>
      <c r="D341" s="216" t="s">
        <v>141</v>
      </c>
      <c r="E341" s="217" t="s">
        <v>492</v>
      </c>
      <c r="F341" s="218" t="s">
        <v>493</v>
      </c>
      <c r="G341" s="219" t="s">
        <v>202</v>
      </c>
      <c r="H341" s="220">
        <v>7.8600000000000003</v>
      </c>
      <c r="I341" s="221"/>
      <c r="J341" s="222">
        <f>ROUND(I341*H341,2)</f>
        <v>0</v>
      </c>
      <c r="K341" s="218" t="s">
        <v>145</v>
      </c>
      <c r="L341" s="72"/>
      <c r="M341" s="223" t="s">
        <v>34</v>
      </c>
      <c r="N341" s="224" t="s">
        <v>48</v>
      </c>
      <c r="O341" s="47"/>
      <c r="P341" s="225">
        <f>O341*H341</f>
        <v>0</v>
      </c>
      <c r="Q341" s="225">
        <v>2.2563399999999998</v>
      </c>
      <c r="R341" s="225">
        <f>Q341*H341</f>
        <v>17.734832399999998</v>
      </c>
      <c r="S341" s="225">
        <v>0</v>
      </c>
      <c r="T341" s="226">
        <f>S341*H341</f>
        <v>0</v>
      </c>
      <c r="AR341" s="23" t="s">
        <v>146</v>
      </c>
      <c r="AT341" s="23" t="s">
        <v>141</v>
      </c>
      <c r="AU341" s="23" t="s">
        <v>92</v>
      </c>
      <c r="AY341" s="23" t="s">
        <v>139</v>
      </c>
      <c r="BE341" s="227">
        <f>IF(N341="základní",J341,0)</f>
        <v>0</v>
      </c>
      <c r="BF341" s="227">
        <f>IF(N341="snížená",J341,0)</f>
        <v>0</v>
      </c>
      <c r="BG341" s="227">
        <f>IF(N341="zákl. přenesená",J341,0)</f>
        <v>0</v>
      </c>
      <c r="BH341" s="227">
        <f>IF(N341="sníž. přenesená",J341,0)</f>
        <v>0</v>
      </c>
      <c r="BI341" s="227">
        <f>IF(N341="nulová",J341,0)</f>
        <v>0</v>
      </c>
      <c r="BJ341" s="23" t="s">
        <v>82</v>
      </c>
      <c r="BK341" s="227">
        <f>ROUND(I341*H341,2)</f>
        <v>0</v>
      </c>
      <c r="BL341" s="23" t="s">
        <v>146</v>
      </c>
      <c r="BM341" s="23" t="s">
        <v>494</v>
      </c>
    </row>
    <row r="342" s="11" customFormat="1">
      <c r="B342" s="231"/>
      <c r="C342" s="232"/>
      <c r="D342" s="228" t="s">
        <v>150</v>
      </c>
      <c r="E342" s="233" t="s">
        <v>34</v>
      </c>
      <c r="F342" s="234" t="s">
        <v>495</v>
      </c>
      <c r="G342" s="232"/>
      <c r="H342" s="233" t="s">
        <v>34</v>
      </c>
      <c r="I342" s="235"/>
      <c r="J342" s="232"/>
      <c r="K342" s="232"/>
      <c r="L342" s="236"/>
      <c r="M342" s="237"/>
      <c r="N342" s="238"/>
      <c r="O342" s="238"/>
      <c r="P342" s="238"/>
      <c r="Q342" s="238"/>
      <c r="R342" s="238"/>
      <c r="S342" s="238"/>
      <c r="T342" s="239"/>
      <c r="AT342" s="240" t="s">
        <v>150</v>
      </c>
      <c r="AU342" s="240" t="s">
        <v>92</v>
      </c>
      <c r="AV342" s="11" t="s">
        <v>82</v>
      </c>
      <c r="AW342" s="11" t="s">
        <v>41</v>
      </c>
      <c r="AX342" s="11" t="s">
        <v>77</v>
      </c>
      <c r="AY342" s="240" t="s">
        <v>139</v>
      </c>
    </row>
    <row r="343" s="12" customFormat="1">
      <c r="B343" s="241"/>
      <c r="C343" s="242"/>
      <c r="D343" s="228" t="s">
        <v>150</v>
      </c>
      <c r="E343" s="243" t="s">
        <v>34</v>
      </c>
      <c r="F343" s="244" t="s">
        <v>496</v>
      </c>
      <c r="G343" s="242"/>
      <c r="H343" s="245">
        <v>3.0899999999999999</v>
      </c>
      <c r="I343" s="246"/>
      <c r="J343" s="242"/>
      <c r="K343" s="242"/>
      <c r="L343" s="247"/>
      <c r="M343" s="248"/>
      <c r="N343" s="249"/>
      <c r="O343" s="249"/>
      <c r="P343" s="249"/>
      <c r="Q343" s="249"/>
      <c r="R343" s="249"/>
      <c r="S343" s="249"/>
      <c r="T343" s="250"/>
      <c r="AT343" s="251" t="s">
        <v>150</v>
      </c>
      <c r="AU343" s="251" t="s">
        <v>92</v>
      </c>
      <c r="AV343" s="12" t="s">
        <v>92</v>
      </c>
      <c r="AW343" s="12" t="s">
        <v>41</v>
      </c>
      <c r="AX343" s="12" t="s">
        <v>77</v>
      </c>
      <c r="AY343" s="251" t="s">
        <v>139</v>
      </c>
    </row>
    <row r="344" s="11" customFormat="1">
      <c r="B344" s="231"/>
      <c r="C344" s="232"/>
      <c r="D344" s="228" t="s">
        <v>150</v>
      </c>
      <c r="E344" s="233" t="s">
        <v>34</v>
      </c>
      <c r="F344" s="234" t="s">
        <v>497</v>
      </c>
      <c r="G344" s="232"/>
      <c r="H344" s="233" t="s">
        <v>34</v>
      </c>
      <c r="I344" s="235"/>
      <c r="J344" s="232"/>
      <c r="K344" s="232"/>
      <c r="L344" s="236"/>
      <c r="M344" s="237"/>
      <c r="N344" s="238"/>
      <c r="O344" s="238"/>
      <c r="P344" s="238"/>
      <c r="Q344" s="238"/>
      <c r="R344" s="238"/>
      <c r="S344" s="238"/>
      <c r="T344" s="239"/>
      <c r="AT344" s="240" t="s">
        <v>150</v>
      </c>
      <c r="AU344" s="240" t="s">
        <v>92</v>
      </c>
      <c r="AV344" s="11" t="s">
        <v>82</v>
      </c>
      <c r="AW344" s="11" t="s">
        <v>41</v>
      </c>
      <c r="AX344" s="11" t="s">
        <v>77</v>
      </c>
      <c r="AY344" s="240" t="s">
        <v>139</v>
      </c>
    </row>
    <row r="345" s="12" customFormat="1">
      <c r="B345" s="241"/>
      <c r="C345" s="242"/>
      <c r="D345" s="228" t="s">
        <v>150</v>
      </c>
      <c r="E345" s="243" t="s">
        <v>34</v>
      </c>
      <c r="F345" s="244" t="s">
        <v>498</v>
      </c>
      <c r="G345" s="242"/>
      <c r="H345" s="245">
        <v>2.6499999999999999</v>
      </c>
      <c r="I345" s="246"/>
      <c r="J345" s="242"/>
      <c r="K345" s="242"/>
      <c r="L345" s="247"/>
      <c r="M345" s="248"/>
      <c r="N345" s="249"/>
      <c r="O345" s="249"/>
      <c r="P345" s="249"/>
      <c r="Q345" s="249"/>
      <c r="R345" s="249"/>
      <c r="S345" s="249"/>
      <c r="T345" s="250"/>
      <c r="AT345" s="251" t="s">
        <v>150</v>
      </c>
      <c r="AU345" s="251" t="s">
        <v>92</v>
      </c>
      <c r="AV345" s="12" t="s">
        <v>92</v>
      </c>
      <c r="AW345" s="12" t="s">
        <v>41</v>
      </c>
      <c r="AX345" s="12" t="s">
        <v>77</v>
      </c>
      <c r="AY345" s="251" t="s">
        <v>139</v>
      </c>
    </row>
    <row r="346" s="11" customFormat="1">
      <c r="B346" s="231"/>
      <c r="C346" s="232"/>
      <c r="D346" s="228" t="s">
        <v>150</v>
      </c>
      <c r="E346" s="233" t="s">
        <v>34</v>
      </c>
      <c r="F346" s="234" t="s">
        <v>499</v>
      </c>
      <c r="G346" s="232"/>
      <c r="H346" s="233" t="s">
        <v>34</v>
      </c>
      <c r="I346" s="235"/>
      <c r="J346" s="232"/>
      <c r="K346" s="232"/>
      <c r="L346" s="236"/>
      <c r="M346" s="237"/>
      <c r="N346" s="238"/>
      <c r="O346" s="238"/>
      <c r="P346" s="238"/>
      <c r="Q346" s="238"/>
      <c r="R346" s="238"/>
      <c r="S346" s="238"/>
      <c r="T346" s="239"/>
      <c r="AT346" s="240" t="s">
        <v>150</v>
      </c>
      <c r="AU346" s="240" t="s">
        <v>92</v>
      </c>
      <c r="AV346" s="11" t="s">
        <v>82</v>
      </c>
      <c r="AW346" s="11" t="s">
        <v>41</v>
      </c>
      <c r="AX346" s="11" t="s">
        <v>77</v>
      </c>
      <c r="AY346" s="240" t="s">
        <v>139</v>
      </c>
    </row>
    <row r="347" s="12" customFormat="1">
      <c r="B347" s="241"/>
      <c r="C347" s="242"/>
      <c r="D347" s="228" t="s">
        <v>150</v>
      </c>
      <c r="E347" s="243" t="s">
        <v>34</v>
      </c>
      <c r="F347" s="244" t="s">
        <v>500</v>
      </c>
      <c r="G347" s="242"/>
      <c r="H347" s="245">
        <v>2.1200000000000001</v>
      </c>
      <c r="I347" s="246"/>
      <c r="J347" s="242"/>
      <c r="K347" s="242"/>
      <c r="L347" s="247"/>
      <c r="M347" s="248"/>
      <c r="N347" s="249"/>
      <c r="O347" s="249"/>
      <c r="P347" s="249"/>
      <c r="Q347" s="249"/>
      <c r="R347" s="249"/>
      <c r="S347" s="249"/>
      <c r="T347" s="250"/>
      <c r="AT347" s="251" t="s">
        <v>150</v>
      </c>
      <c r="AU347" s="251" t="s">
        <v>92</v>
      </c>
      <c r="AV347" s="12" t="s">
        <v>92</v>
      </c>
      <c r="AW347" s="12" t="s">
        <v>41</v>
      </c>
      <c r="AX347" s="12" t="s">
        <v>77</v>
      </c>
      <c r="AY347" s="251" t="s">
        <v>139</v>
      </c>
    </row>
    <row r="348" s="13" customFormat="1">
      <c r="B348" s="252"/>
      <c r="C348" s="253"/>
      <c r="D348" s="228" t="s">
        <v>150</v>
      </c>
      <c r="E348" s="254" t="s">
        <v>34</v>
      </c>
      <c r="F348" s="255" t="s">
        <v>154</v>
      </c>
      <c r="G348" s="253"/>
      <c r="H348" s="256">
        <v>7.8600000000000003</v>
      </c>
      <c r="I348" s="257"/>
      <c r="J348" s="253"/>
      <c r="K348" s="253"/>
      <c r="L348" s="258"/>
      <c r="M348" s="259"/>
      <c r="N348" s="260"/>
      <c r="O348" s="260"/>
      <c r="P348" s="260"/>
      <c r="Q348" s="260"/>
      <c r="R348" s="260"/>
      <c r="S348" s="260"/>
      <c r="T348" s="261"/>
      <c r="AT348" s="262" t="s">
        <v>150</v>
      </c>
      <c r="AU348" s="262" t="s">
        <v>92</v>
      </c>
      <c r="AV348" s="13" t="s">
        <v>146</v>
      </c>
      <c r="AW348" s="13" t="s">
        <v>41</v>
      </c>
      <c r="AX348" s="13" t="s">
        <v>82</v>
      </c>
      <c r="AY348" s="262" t="s">
        <v>139</v>
      </c>
    </row>
    <row r="349" s="1" customFormat="1" ht="25.5" customHeight="1">
      <c r="B349" s="46"/>
      <c r="C349" s="216" t="s">
        <v>501</v>
      </c>
      <c r="D349" s="216" t="s">
        <v>141</v>
      </c>
      <c r="E349" s="217" t="s">
        <v>502</v>
      </c>
      <c r="F349" s="218" t="s">
        <v>503</v>
      </c>
      <c r="G349" s="219" t="s">
        <v>144</v>
      </c>
      <c r="H349" s="220">
        <v>261.80000000000001</v>
      </c>
      <c r="I349" s="221"/>
      <c r="J349" s="222">
        <f>ROUND(I349*H349,2)</f>
        <v>0</v>
      </c>
      <c r="K349" s="218" t="s">
        <v>145</v>
      </c>
      <c r="L349" s="72"/>
      <c r="M349" s="223" t="s">
        <v>34</v>
      </c>
      <c r="N349" s="224" t="s">
        <v>48</v>
      </c>
      <c r="O349" s="47"/>
      <c r="P349" s="225">
        <f>O349*H349</f>
        <v>0</v>
      </c>
      <c r="Q349" s="225">
        <v>0.00046999999999999999</v>
      </c>
      <c r="R349" s="225">
        <f>Q349*H349</f>
        <v>0.123046</v>
      </c>
      <c r="S349" s="225">
        <v>0</v>
      </c>
      <c r="T349" s="226">
        <f>S349*H349</f>
        <v>0</v>
      </c>
      <c r="AR349" s="23" t="s">
        <v>146</v>
      </c>
      <c r="AT349" s="23" t="s">
        <v>141</v>
      </c>
      <c r="AU349" s="23" t="s">
        <v>92</v>
      </c>
      <c r="AY349" s="23" t="s">
        <v>139</v>
      </c>
      <c r="BE349" s="227">
        <f>IF(N349="základní",J349,0)</f>
        <v>0</v>
      </c>
      <c r="BF349" s="227">
        <f>IF(N349="snížená",J349,0)</f>
        <v>0</v>
      </c>
      <c r="BG349" s="227">
        <f>IF(N349="zákl. přenesená",J349,0)</f>
        <v>0</v>
      </c>
      <c r="BH349" s="227">
        <f>IF(N349="sníž. přenesená",J349,0)</f>
        <v>0</v>
      </c>
      <c r="BI349" s="227">
        <f>IF(N349="nulová",J349,0)</f>
        <v>0</v>
      </c>
      <c r="BJ349" s="23" t="s">
        <v>82</v>
      </c>
      <c r="BK349" s="227">
        <f>ROUND(I349*H349,2)</f>
        <v>0</v>
      </c>
      <c r="BL349" s="23" t="s">
        <v>146</v>
      </c>
      <c r="BM349" s="23" t="s">
        <v>504</v>
      </c>
    </row>
    <row r="350" s="1" customFormat="1">
      <c r="B350" s="46"/>
      <c r="C350" s="74"/>
      <c r="D350" s="228" t="s">
        <v>148</v>
      </c>
      <c r="E350" s="74"/>
      <c r="F350" s="229" t="s">
        <v>505</v>
      </c>
      <c r="G350" s="74"/>
      <c r="H350" s="74"/>
      <c r="I350" s="187"/>
      <c r="J350" s="74"/>
      <c r="K350" s="74"/>
      <c r="L350" s="72"/>
      <c r="M350" s="230"/>
      <c r="N350" s="47"/>
      <c r="O350" s="47"/>
      <c r="P350" s="47"/>
      <c r="Q350" s="47"/>
      <c r="R350" s="47"/>
      <c r="S350" s="47"/>
      <c r="T350" s="95"/>
      <c r="AT350" s="23" t="s">
        <v>148</v>
      </c>
      <c r="AU350" s="23" t="s">
        <v>92</v>
      </c>
    </row>
    <row r="351" s="11" customFormat="1">
      <c r="B351" s="231"/>
      <c r="C351" s="232"/>
      <c r="D351" s="228" t="s">
        <v>150</v>
      </c>
      <c r="E351" s="233" t="s">
        <v>34</v>
      </c>
      <c r="F351" s="234" t="s">
        <v>207</v>
      </c>
      <c r="G351" s="232"/>
      <c r="H351" s="233" t="s">
        <v>34</v>
      </c>
      <c r="I351" s="235"/>
      <c r="J351" s="232"/>
      <c r="K351" s="232"/>
      <c r="L351" s="236"/>
      <c r="M351" s="237"/>
      <c r="N351" s="238"/>
      <c r="O351" s="238"/>
      <c r="P351" s="238"/>
      <c r="Q351" s="238"/>
      <c r="R351" s="238"/>
      <c r="S351" s="238"/>
      <c r="T351" s="239"/>
      <c r="AT351" s="240" t="s">
        <v>150</v>
      </c>
      <c r="AU351" s="240" t="s">
        <v>92</v>
      </c>
      <c r="AV351" s="11" t="s">
        <v>82</v>
      </c>
      <c r="AW351" s="11" t="s">
        <v>41</v>
      </c>
      <c r="AX351" s="11" t="s">
        <v>77</v>
      </c>
      <c r="AY351" s="240" t="s">
        <v>139</v>
      </c>
    </row>
    <row r="352" s="12" customFormat="1">
      <c r="B352" s="241"/>
      <c r="C352" s="242"/>
      <c r="D352" s="228" t="s">
        <v>150</v>
      </c>
      <c r="E352" s="243" t="s">
        <v>34</v>
      </c>
      <c r="F352" s="244" t="s">
        <v>506</v>
      </c>
      <c r="G352" s="242"/>
      <c r="H352" s="245">
        <v>261.80000000000001</v>
      </c>
      <c r="I352" s="246"/>
      <c r="J352" s="242"/>
      <c r="K352" s="242"/>
      <c r="L352" s="247"/>
      <c r="M352" s="248"/>
      <c r="N352" s="249"/>
      <c r="O352" s="249"/>
      <c r="P352" s="249"/>
      <c r="Q352" s="249"/>
      <c r="R352" s="249"/>
      <c r="S352" s="249"/>
      <c r="T352" s="250"/>
      <c r="AT352" s="251" t="s">
        <v>150</v>
      </c>
      <c r="AU352" s="251" t="s">
        <v>92</v>
      </c>
      <c r="AV352" s="12" t="s">
        <v>92</v>
      </c>
      <c r="AW352" s="12" t="s">
        <v>41</v>
      </c>
      <c r="AX352" s="12" t="s">
        <v>77</v>
      </c>
      <c r="AY352" s="251" t="s">
        <v>139</v>
      </c>
    </row>
    <row r="353" s="13" customFormat="1">
      <c r="B353" s="252"/>
      <c r="C353" s="253"/>
      <c r="D353" s="228" t="s">
        <v>150</v>
      </c>
      <c r="E353" s="254" t="s">
        <v>34</v>
      </c>
      <c r="F353" s="255" t="s">
        <v>154</v>
      </c>
      <c r="G353" s="253"/>
      <c r="H353" s="256">
        <v>261.80000000000001</v>
      </c>
      <c r="I353" s="257"/>
      <c r="J353" s="253"/>
      <c r="K353" s="253"/>
      <c r="L353" s="258"/>
      <c r="M353" s="259"/>
      <c r="N353" s="260"/>
      <c r="O353" s="260"/>
      <c r="P353" s="260"/>
      <c r="Q353" s="260"/>
      <c r="R353" s="260"/>
      <c r="S353" s="260"/>
      <c r="T353" s="261"/>
      <c r="AT353" s="262" t="s">
        <v>150</v>
      </c>
      <c r="AU353" s="262" t="s">
        <v>92</v>
      </c>
      <c r="AV353" s="13" t="s">
        <v>146</v>
      </c>
      <c r="AW353" s="13" t="s">
        <v>41</v>
      </c>
      <c r="AX353" s="13" t="s">
        <v>82</v>
      </c>
      <c r="AY353" s="262" t="s">
        <v>139</v>
      </c>
    </row>
    <row r="354" s="1" customFormat="1" ht="38.25" customHeight="1">
      <c r="B354" s="46"/>
      <c r="C354" s="216" t="s">
        <v>507</v>
      </c>
      <c r="D354" s="216" t="s">
        <v>141</v>
      </c>
      <c r="E354" s="217" t="s">
        <v>508</v>
      </c>
      <c r="F354" s="218" t="s">
        <v>509</v>
      </c>
      <c r="G354" s="219" t="s">
        <v>195</v>
      </c>
      <c r="H354" s="220">
        <v>106</v>
      </c>
      <c r="I354" s="221"/>
      <c r="J354" s="222">
        <f>ROUND(I354*H354,2)</f>
        <v>0</v>
      </c>
      <c r="K354" s="218" t="s">
        <v>145</v>
      </c>
      <c r="L354" s="72"/>
      <c r="M354" s="223" t="s">
        <v>34</v>
      </c>
      <c r="N354" s="224" t="s">
        <v>48</v>
      </c>
      <c r="O354" s="47"/>
      <c r="P354" s="225">
        <f>O354*H354</f>
        <v>0</v>
      </c>
      <c r="Q354" s="225">
        <v>0.00059999999999999995</v>
      </c>
      <c r="R354" s="225">
        <f>Q354*H354</f>
        <v>0.06359999999999999</v>
      </c>
      <c r="S354" s="225">
        <v>0</v>
      </c>
      <c r="T354" s="226">
        <f>S354*H354</f>
        <v>0</v>
      </c>
      <c r="AR354" s="23" t="s">
        <v>146</v>
      </c>
      <c r="AT354" s="23" t="s">
        <v>141</v>
      </c>
      <c r="AU354" s="23" t="s">
        <v>92</v>
      </c>
      <c r="AY354" s="23" t="s">
        <v>139</v>
      </c>
      <c r="BE354" s="227">
        <f>IF(N354="základní",J354,0)</f>
        <v>0</v>
      </c>
      <c r="BF354" s="227">
        <f>IF(N354="snížená",J354,0)</f>
        <v>0</v>
      </c>
      <c r="BG354" s="227">
        <f>IF(N354="zákl. přenesená",J354,0)</f>
        <v>0</v>
      </c>
      <c r="BH354" s="227">
        <f>IF(N354="sníž. přenesená",J354,0)</f>
        <v>0</v>
      </c>
      <c r="BI354" s="227">
        <f>IF(N354="nulová",J354,0)</f>
        <v>0</v>
      </c>
      <c r="BJ354" s="23" t="s">
        <v>82</v>
      </c>
      <c r="BK354" s="227">
        <f>ROUND(I354*H354,2)</f>
        <v>0</v>
      </c>
      <c r="BL354" s="23" t="s">
        <v>146</v>
      </c>
      <c r="BM354" s="23" t="s">
        <v>510</v>
      </c>
    </row>
    <row r="355" s="1" customFormat="1">
      <c r="B355" s="46"/>
      <c r="C355" s="74"/>
      <c r="D355" s="228" t="s">
        <v>148</v>
      </c>
      <c r="E355" s="74"/>
      <c r="F355" s="229" t="s">
        <v>511</v>
      </c>
      <c r="G355" s="74"/>
      <c r="H355" s="74"/>
      <c r="I355" s="187"/>
      <c r="J355" s="74"/>
      <c r="K355" s="74"/>
      <c r="L355" s="72"/>
      <c r="M355" s="230"/>
      <c r="N355" s="47"/>
      <c r="O355" s="47"/>
      <c r="P355" s="47"/>
      <c r="Q355" s="47"/>
      <c r="R355" s="47"/>
      <c r="S355" s="47"/>
      <c r="T355" s="95"/>
      <c r="AT355" s="23" t="s">
        <v>148</v>
      </c>
      <c r="AU355" s="23" t="s">
        <v>92</v>
      </c>
    </row>
    <row r="356" s="12" customFormat="1">
      <c r="B356" s="241"/>
      <c r="C356" s="242"/>
      <c r="D356" s="228" t="s">
        <v>150</v>
      </c>
      <c r="E356" s="243" t="s">
        <v>34</v>
      </c>
      <c r="F356" s="244" t="s">
        <v>100</v>
      </c>
      <c r="G356" s="242"/>
      <c r="H356" s="245">
        <v>106</v>
      </c>
      <c r="I356" s="246"/>
      <c r="J356" s="242"/>
      <c r="K356" s="242"/>
      <c r="L356" s="247"/>
      <c r="M356" s="248"/>
      <c r="N356" s="249"/>
      <c r="O356" s="249"/>
      <c r="P356" s="249"/>
      <c r="Q356" s="249"/>
      <c r="R356" s="249"/>
      <c r="S356" s="249"/>
      <c r="T356" s="250"/>
      <c r="AT356" s="251" t="s">
        <v>150</v>
      </c>
      <c r="AU356" s="251" t="s">
        <v>92</v>
      </c>
      <c r="AV356" s="12" t="s">
        <v>92</v>
      </c>
      <c r="AW356" s="12" t="s">
        <v>41</v>
      </c>
      <c r="AX356" s="12" t="s">
        <v>82</v>
      </c>
      <c r="AY356" s="251" t="s">
        <v>139</v>
      </c>
    </row>
    <row r="357" s="1" customFormat="1" ht="25.5" customHeight="1">
      <c r="B357" s="46"/>
      <c r="C357" s="216" t="s">
        <v>512</v>
      </c>
      <c r="D357" s="216" t="s">
        <v>141</v>
      </c>
      <c r="E357" s="217" t="s">
        <v>513</v>
      </c>
      <c r="F357" s="218" t="s">
        <v>514</v>
      </c>
      <c r="G357" s="219" t="s">
        <v>195</v>
      </c>
      <c r="H357" s="220">
        <v>106</v>
      </c>
      <c r="I357" s="221"/>
      <c r="J357" s="222">
        <f>ROUND(I357*H357,2)</f>
        <v>0</v>
      </c>
      <c r="K357" s="218" t="s">
        <v>145</v>
      </c>
      <c r="L357" s="72"/>
      <c r="M357" s="223" t="s">
        <v>34</v>
      </c>
      <c r="N357" s="224" t="s">
        <v>48</v>
      </c>
      <c r="O357" s="47"/>
      <c r="P357" s="225">
        <f>O357*H357</f>
        <v>0</v>
      </c>
      <c r="Q357" s="225">
        <v>0</v>
      </c>
      <c r="R357" s="225">
        <f>Q357*H357</f>
        <v>0</v>
      </c>
      <c r="S357" s="225">
        <v>0</v>
      </c>
      <c r="T357" s="226">
        <f>S357*H357</f>
        <v>0</v>
      </c>
      <c r="AR357" s="23" t="s">
        <v>146</v>
      </c>
      <c r="AT357" s="23" t="s">
        <v>141</v>
      </c>
      <c r="AU357" s="23" t="s">
        <v>92</v>
      </c>
      <c r="AY357" s="23" t="s">
        <v>139</v>
      </c>
      <c r="BE357" s="227">
        <f>IF(N357="základní",J357,0)</f>
        <v>0</v>
      </c>
      <c r="BF357" s="227">
        <f>IF(N357="snížená",J357,0)</f>
        <v>0</v>
      </c>
      <c r="BG357" s="227">
        <f>IF(N357="zákl. přenesená",J357,0)</f>
        <v>0</v>
      </c>
      <c r="BH357" s="227">
        <f>IF(N357="sníž. přenesená",J357,0)</f>
        <v>0</v>
      </c>
      <c r="BI357" s="227">
        <f>IF(N357="nulová",J357,0)</f>
        <v>0</v>
      </c>
      <c r="BJ357" s="23" t="s">
        <v>82</v>
      </c>
      <c r="BK357" s="227">
        <f>ROUND(I357*H357,2)</f>
        <v>0</v>
      </c>
      <c r="BL357" s="23" t="s">
        <v>146</v>
      </c>
      <c r="BM357" s="23" t="s">
        <v>515</v>
      </c>
    </row>
    <row r="358" s="1" customFormat="1">
      <c r="B358" s="46"/>
      <c r="C358" s="74"/>
      <c r="D358" s="228" t="s">
        <v>148</v>
      </c>
      <c r="E358" s="74"/>
      <c r="F358" s="229" t="s">
        <v>516</v>
      </c>
      <c r="G358" s="74"/>
      <c r="H358" s="74"/>
      <c r="I358" s="187"/>
      <c r="J358" s="74"/>
      <c r="K358" s="74"/>
      <c r="L358" s="72"/>
      <c r="M358" s="230"/>
      <c r="N358" s="47"/>
      <c r="O358" s="47"/>
      <c r="P358" s="47"/>
      <c r="Q358" s="47"/>
      <c r="R358" s="47"/>
      <c r="S358" s="47"/>
      <c r="T358" s="95"/>
      <c r="AT358" s="23" t="s">
        <v>148</v>
      </c>
      <c r="AU358" s="23" t="s">
        <v>92</v>
      </c>
    </row>
    <row r="359" s="11" customFormat="1">
      <c r="B359" s="231"/>
      <c r="C359" s="232"/>
      <c r="D359" s="228" t="s">
        <v>150</v>
      </c>
      <c r="E359" s="233" t="s">
        <v>34</v>
      </c>
      <c r="F359" s="234" t="s">
        <v>318</v>
      </c>
      <c r="G359" s="232"/>
      <c r="H359" s="233" t="s">
        <v>34</v>
      </c>
      <c r="I359" s="235"/>
      <c r="J359" s="232"/>
      <c r="K359" s="232"/>
      <c r="L359" s="236"/>
      <c r="M359" s="237"/>
      <c r="N359" s="238"/>
      <c r="O359" s="238"/>
      <c r="P359" s="238"/>
      <c r="Q359" s="238"/>
      <c r="R359" s="238"/>
      <c r="S359" s="238"/>
      <c r="T359" s="239"/>
      <c r="AT359" s="240" t="s">
        <v>150</v>
      </c>
      <c r="AU359" s="240" t="s">
        <v>92</v>
      </c>
      <c r="AV359" s="11" t="s">
        <v>82</v>
      </c>
      <c r="AW359" s="11" t="s">
        <v>41</v>
      </c>
      <c r="AX359" s="11" t="s">
        <v>77</v>
      </c>
      <c r="AY359" s="240" t="s">
        <v>139</v>
      </c>
    </row>
    <row r="360" s="12" customFormat="1">
      <c r="B360" s="241"/>
      <c r="C360" s="242"/>
      <c r="D360" s="228" t="s">
        <v>150</v>
      </c>
      <c r="E360" s="243" t="s">
        <v>34</v>
      </c>
      <c r="F360" s="244" t="s">
        <v>198</v>
      </c>
      <c r="G360" s="242"/>
      <c r="H360" s="245">
        <v>106</v>
      </c>
      <c r="I360" s="246"/>
      <c r="J360" s="242"/>
      <c r="K360" s="242"/>
      <c r="L360" s="247"/>
      <c r="M360" s="248"/>
      <c r="N360" s="249"/>
      <c r="O360" s="249"/>
      <c r="P360" s="249"/>
      <c r="Q360" s="249"/>
      <c r="R360" s="249"/>
      <c r="S360" s="249"/>
      <c r="T360" s="250"/>
      <c r="AT360" s="251" t="s">
        <v>150</v>
      </c>
      <c r="AU360" s="251" t="s">
        <v>92</v>
      </c>
      <c r="AV360" s="12" t="s">
        <v>92</v>
      </c>
      <c r="AW360" s="12" t="s">
        <v>41</v>
      </c>
      <c r="AX360" s="12" t="s">
        <v>77</v>
      </c>
      <c r="AY360" s="251" t="s">
        <v>139</v>
      </c>
    </row>
    <row r="361" s="13" customFormat="1">
      <c r="B361" s="252"/>
      <c r="C361" s="253"/>
      <c r="D361" s="228" t="s">
        <v>150</v>
      </c>
      <c r="E361" s="254" t="s">
        <v>100</v>
      </c>
      <c r="F361" s="255" t="s">
        <v>154</v>
      </c>
      <c r="G361" s="253"/>
      <c r="H361" s="256">
        <v>106</v>
      </c>
      <c r="I361" s="257"/>
      <c r="J361" s="253"/>
      <c r="K361" s="253"/>
      <c r="L361" s="258"/>
      <c r="M361" s="259"/>
      <c r="N361" s="260"/>
      <c r="O361" s="260"/>
      <c r="P361" s="260"/>
      <c r="Q361" s="260"/>
      <c r="R361" s="260"/>
      <c r="S361" s="260"/>
      <c r="T361" s="261"/>
      <c r="AT361" s="262" t="s">
        <v>150</v>
      </c>
      <c r="AU361" s="262" t="s">
        <v>92</v>
      </c>
      <c r="AV361" s="13" t="s">
        <v>146</v>
      </c>
      <c r="AW361" s="13" t="s">
        <v>41</v>
      </c>
      <c r="AX361" s="13" t="s">
        <v>82</v>
      </c>
      <c r="AY361" s="262" t="s">
        <v>139</v>
      </c>
    </row>
    <row r="362" s="1" customFormat="1" ht="38.25" customHeight="1">
      <c r="B362" s="46"/>
      <c r="C362" s="216" t="s">
        <v>517</v>
      </c>
      <c r="D362" s="216" t="s">
        <v>141</v>
      </c>
      <c r="E362" s="217" t="s">
        <v>518</v>
      </c>
      <c r="F362" s="218" t="s">
        <v>519</v>
      </c>
      <c r="G362" s="219" t="s">
        <v>157</v>
      </c>
      <c r="H362" s="220">
        <v>4</v>
      </c>
      <c r="I362" s="221"/>
      <c r="J362" s="222">
        <f>ROUND(I362*H362,2)</f>
        <v>0</v>
      </c>
      <c r="K362" s="218" t="s">
        <v>145</v>
      </c>
      <c r="L362" s="72"/>
      <c r="M362" s="223" t="s">
        <v>34</v>
      </c>
      <c r="N362" s="224" t="s">
        <v>48</v>
      </c>
      <c r="O362" s="47"/>
      <c r="P362" s="225">
        <f>O362*H362</f>
        <v>0</v>
      </c>
      <c r="Q362" s="225">
        <v>0</v>
      </c>
      <c r="R362" s="225">
        <f>Q362*H362</f>
        <v>0</v>
      </c>
      <c r="S362" s="225">
        <v>0.082000000000000003</v>
      </c>
      <c r="T362" s="226">
        <f>S362*H362</f>
        <v>0.32800000000000001</v>
      </c>
      <c r="AR362" s="23" t="s">
        <v>146</v>
      </c>
      <c r="AT362" s="23" t="s">
        <v>141</v>
      </c>
      <c r="AU362" s="23" t="s">
        <v>92</v>
      </c>
      <c r="AY362" s="23" t="s">
        <v>139</v>
      </c>
      <c r="BE362" s="227">
        <f>IF(N362="základní",J362,0)</f>
        <v>0</v>
      </c>
      <c r="BF362" s="227">
        <f>IF(N362="snížená",J362,0)</f>
        <v>0</v>
      </c>
      <c r="BG362" s="227">
        <f>IF(N362="zákl. přenesená",J362,0)</f>
        <v>0</v>
      </c>
      <c r="BH362" s="227">
        <f>IF(N362="sníž. přenesená",J362,0)</f>
        <v>0</v>
      </c>
      <c r="BI362" s="227">
        <f>IF(N362="nulová",J362,0)</f>
        <v>0</v>
      </c>
      <c r="BJ362" s="23" t="s">
        <v>82</v>
      </c>
      <c r="BK362" s="227">
        <f>ROUND(I362*H362,2)</f>
        <v>0</v>
      </c>
      <c r="BL362" s="23" t="s">
        <v>146</v>
      </c>
      <c r="BM362" s="23" t="s">
        <v>520</v>
      </c>
    </row>
    <row r="363" s="1" customFormat="1">
      <c r="B363" s="46"/>
      <c r="C363" s="74"/>
      <c r="D363" s="228" t="s">
        <v>148</v>
      </c>
      <c r="E363" s="74"/>
      <c r="F363" s="229" t="s">
        <v>521</v>
      </c>
      <c r="G363" s="74"/>
      <c r="H363" s="74"/>
      <c r="I363" s="187"/>
      <c r="J363" s="74"/>
      <c r="K363" s="74"/>
      <c r="L363" s="72"/>
      <c r="M363" s="230"/>
      <c r="N363" s="47"/>
      <c r="O363" s="47"/>
      <c r="P363" s="47"/>
      <c r="Q363" s="47"/>
      <c r="R363" s="47"/>
      <c r="S363" s="47"/>
      <c r="T363" s="95"/>
      <c r="AT363" s="23" t="s">
        <v>148</v>
      </c>
      <c r="AU363" s="23" t="s">
        <v>92</v>
      </c>
    </row>
    <row r="364" s="11" customFormat="1">
      <c r="B364" s="231"/>
      <c r="C364" s="232"/>
      <c r="D364" s="228" t="s">
        <v>150</v>
      </c>
      <c r="E364" s="233" t="s">
        <v>34</v>
      </c>
      <c r="F364" s="234" t="s">
        <v>455</v>
      </c>
      <c r="G364" s="232"/>
      <c r="H364" s="233" t="s">
        <v>34</v>
      </c>
      <c r="I364" s="235"/>
      <c r="J364" s="232"/>
      <c r="K364" s="232"/>
      <c r="L364" s="236"/>
      <c r="M364" s="237"/>
      <c r="N364" s="238"/>
      <c r="O364" s="238"/>
      <c r="P364" s="238"/>
      <c r="Q364" s="238"/>
      <c r="R364" s="238"/>
      <c r="S364" s="238"/>
      <c r="T364" s="239"/>
      <c r="AT364" s="240" t="s">
        <v>150</v>
      </c>
      <c r="AU364" s="240" t="s">
        <v>92</v>
      </c>
      <c r="AV364" s="11" t="s">
        <v>82</v>
      </c>
      <c r="AW364" s="11" t="s">
        <v>41</v>
      </c>
      <c r="AX364" s="11" t="s">
        <v>77</v>
      </c>
      <c r="AY364" s="240" t="s">
        <v>139</v>
      </c>
    </row>
    <row r="365" s="12" customFormat="1">
      <c r="B365" s="241"/>
      <c r="C365" s="242"/>
      <c r="D365" s="228" t="s">
        <v>150</v>
      </c>
      <c r="E365" s="243" t="s">
        <v>34</v>
      </c>
      <c r="F365" s="244" t="s">
        <v>146</v>
      </c>
      <c r="G365" s="242"/>
      <c r="H365" s="245">
        <v>4</v>
      </c>
      <c r="I365" s="246"/>
      <c r="J365" s="242"/>
      <c r="K365" s="242"/>
      <c r="L365" s="247"/>
      <c r="M365" s="248"/>
      <c r="N365" s="249"/>
      <c r="O365" s="249"/>
      <c r="P365" s="249"/>
      <c r="Q365" s="249"/>
      <c r="R365" s="249"/>
      <c r="S365" s="249"/>
      <c r="T365" s="250"/>
      <c r="AT365" s="251" t="s">
        <v>150</v>
      </c>
      <c r="AU365" s="251" t="s">
        <v>92</v>
      </c>
      <c r="AV365" s="12" t="s">
        <v>92</v>
      </c>
      <c r="AW365" s="12" t="s">
        <v>41</v>
      </c>
      <c r="AX365" s="12" t="s">
        <v>77</v>
      </c>
      <c r="AY365" s="251" t="s">
        <v>139</v>
      </c>
    </row>
    <row r="366" s="13" customFormat="1">
      <c r="B366" s="252"/>
      <c r="C366" s="253"/>
      <c r="D366" s="228" t="s">
        <v>150</v>
      </c>
      <c r="E366" s="254" t="s">
        <v>34</v>
      </c>
      <c r="F366" s="255" t="s">
        <v>154</v>
      </c>
      <c r="G366" s="253"/>
      <c r="H366" s="256">
        <v>4</v>
      </c>
      <c r="I366" s="257"/>
      <c r="J366" s="253"/>
      <c r="K366" s="253"/>
      <c r="L366" s="258"/>
      <c r="M366" s="259"/>
      <c r="N366" s="260"/>
      <c r="O366" s="260"/>
      <c r="P366" s="260"/>
      <c r="Q366" s="260"/>
      <c r="R366" s="260"/>
      <c r="S366" s="260"/>
      <c r="T366" s="261"/>
      <c r="AT366" s="262" t="s">
        <v>150</v>
      </c>
      <c r="AU366" s="262" t="s">
        <v>92</v>
      </c>
      <c r="AV366" s="13" t="s">
        <v>146</v>
      </c>
      <c r="AW366" s="13" t="s">
        <v>41</v>
      </c>
      <c r="AX366" s="13" t="s">
        <v>82</v>
      </c>
      <c r="AY366" s="262" t="s">
        <v>139</v>
      </c>
    </row>
    <row r="367" s="10" customFormat="1" ht="29.88" customHeight="1">
      <c r="B367" s="200"/>
      <c r="C367" s="201"/>
      <c r="D367" s="202" t="s">
        <v>76</v>
      </c>
      <c r="E367" s="214" t="s">
        <v>522</v>
      </c>
      <c r="F367" s="214" t="s">
        <v>523</v>
      </c>
      <c r="G367" s="201"/>
      <c r="H367" s="201"/>
      <c r="I367" s="204"/>
      <c r="J367" s="215">
        <f>BK367</f>
        <v>0</v>
      </c>
      <c r="K367" s="201"/>
      <c r="L367" s="206"/>
      <c r="M367" s="207"/>
      <c r="N367" s="208"/>
      <c r="O367" s="208"/>
      <c r="P367" s="209">
        <f>SUM(P368:P381)</f>
        <v>0</v>
      </c>
      <c r="Q367" s="208"/>
      <c r="R367" s="209">
        <f>SUM(R368:R381)</f>
        <v>0</v>
      </c>
      <c r="S367" s="208"/>
      <c r="T367" s="210">
        <f>SUM(T368:T381)</f>
        <v>0</v>
      </c>
      <c r="AR367" s="211" t="s">
        <v>82</v>
      </c>
      <c r="AT367" s="212" t="s">
        <v>76</v>
      </c>
      <c r="AU367" s="212" t="s">
        <v>82</v>
      </c>
      <c r="AY367" s="211" t="s">
        <v>139</v>
      </c>
      <c r="BK367" s="213">
        <f>SUM(BK368:BK381)</f>
        <v>0</v>
      </c>
    </row>
    <row r="368" s="1" customFormat="1" ht="25.5" customHeight="1">
      <c r="B368" s="46"/>
      <c r="C368" s="216" t="s">
        <v>524</v>
      </c>
      <c r="D368" s="216" t="s">
        <v>141</v>
      </c>
      <c r="E368" s="217" t="s">
        <v>525</v>
      </c>
      <c r="F368" s="218" t="s">
        <v>526</v>
      </c>
      <c r="G368" s="219" t="s">
        <v>280</v>
      </c>
      <c r="H368" s="220">
        <v>6.5250000000000004</v>
      </c>
      <c r="I368" s="221"/>
      <c r="J368" s="222">
        <f>ROUND(I368*H368,2)</f>
        <v>0</v>
      </c>
      <c r="K368" s="218" t="s">
        <v>145</v>
      </c>
      <c r="L368" s="72"/>
      <c r="M368" s="223" t="s">
        <v>34</v>
      </c>
      <c r="N368" s="224" t="s">
        <v>48</v>
      </c>
      <c r="O368" s="47"/>
      <c r="P368" s="225">
        <f>O368*H368</f>
        <v>0</v>
      </c>
      <c r="Q368" s="225">
        <v>0</v>
      </c>
      <c r="R368" s="225">
        <f>Q368*H368</f>
        <v>0</v>
      </c>
      <c r="S368" s="225">
        <v>0</v>
      </c>
      <c r="T368" s="226">
        <f>S368*H368</f>
        <v>0</v>
      </c>
      <c r="AR368" s="23" t="s">
        <v>146</v>
      </c>
      <c r="AT368" s="23" t="s">
        <v>141</v>
      </c>
      <c r="AU368" s="23" t="s">
        <v>92</v>
      </c>
      <c r="AY368" s="23" t="s">
        <v>139</v>
      </c>
      <c r="BE368" s="227">
        <f>IF(N368="základní",J368,0)</f>
        <v>0</v>
      </c>
      <c r="BF368" s="227">
        <f>IF(N368="snížená",J368,0)</f>
        <v>0</v>
      </c>
      <c r="BG368" s="227">
        <f>IF(N368="zákl. přenesená",J368,0)</f>
        <v>0</v>
      </c>
      <c r="BH368" s="227">
        <f>IF(N368="sníž. přenesená",J368,0)</f>
        <v>0</v>
      </c>
      <c r="BI368" s="227">
        <f>IF(N368="nulová",J368,0)</f>
        <v>0</v>
      </c>
      <c r="BJ368" s="23" t="s">
        <v>82</v>
      </c>
      <c r="BK368" s="227">
        <f>ROUND(I368*H368,2)</f>
        <v>0</v>
      </c>
      <c r="BL368" s="23" t="s">
        <v>146</v>
      </c>
      <c r="BM368" s="23" t="s">
        <v>527</v>
      </c>
    </row>
    <row r="369" s="1" customFormat="1">
      <c r="B369" s="46"/>
      <c r="C369" s="74"/>
      <c r="D369" s="228" t="s">
        <v>148</v>
      </c>
      <c r="E369" s="74"/>
      <c r="F369" s="229" t="s">
        <v>528</v>
      </c>
      <c r="G369" s="74"/>
      <c r="H369" s="74"/>
      <c r="I369" s="187"/>
      <c r="J369" s="74"/>
      <c r="K369" s="74"/>
      <c r="L369" s="72"/>
      <c r="M369" s="230"/>
      <c r="N369" s="47"/>
      <c r="O369" s="47"/>
      <c r="P369" s="47"/>
      <c r="Q369" s="47"/>
      <c r="R369" s="47"/>
      <c r="S369" s="47"/>
      <c r="T369" s="95"/>
      <c r="AT369" s="23" t="s">
        <v>148</v>
      </c>
      <c r="AU369" s="23" t="s">
        <v>92</v>
      </c>
    </row>
    <row r="370" s="1" customFormat="1" ht="25.5" customHeight="1">
      <c r="B370" s="46"/>
      <c r="C370" s="216" t="s">
        <v>529</v>
      </c>
      <c r="D370" s="216" t="s">
        <v>141</v>
      </c>
      <c r="E370" s="217" t="s">
        <v>530</v>
      </c>
      <c r="F370" s="218" t="s">
        <v>531</v>
      </c>
      <c r="G370" s="219" t="s">
        <v>280</v>
      </c>
      <c r="H370" s="220">
        <v>91.349999999999994</v>
      </c>
      <c r="I370" s="221"/>
      <c r="J370" s="222">
        <f>ROUND(I370*H370,2)</f>
        <v>0</v>
      </c>
      <c r="K370" s="218" t="s">
        <v>145</v>
      </c>
      <c r="L370" s="72"/>
      <c r="M370" s="223" t="s">
        <v>34</v>
      </c>
      <c r="N370" s="224" t="s">
        <v>48</v>
      </c>
      <c r="O370" s="47"/>
      <c r="P370" s="225">
        <f>O370*H370</f>
        <v>0</v>
      </c>
      <c r="Q370" s="225">
        <v>0</v>
      </c>
      <c r="R370" s="225">
        <f>Q370*H370</f>
        <v>0</v>
      </c>
      <c r="S370" s="225">
        <v>0</v>
      </c>
      <c r="T370" s="226">
        <f>S370*H370</f>
        <v>0</v>
      </c>
      <c r="AR370" s="23" t="s">
        <v>146</v>
      </c>
      <c r="AT370" s="23" t="s">
        <v>141</v>
      </c>
      <c r="AU370" s="23" t="s">
        <v>92</v>
      </c>
      <c r="AY370" s="23" t="s">
        <v>139</v>
      </c>
      <c r="BE370" s="227">
        <f>IF(N370="základní",J370,0)</f>
        <v>0</v>
      </c>
      <c r="BF370" s="227">
        <f>IF(N370="snížená",J370,0)</f>
        <v>0</v>
      </c>
      <c r="BG370" s="227">
        <f>IF(N370="zákl. přenesená",J370,0)</f>
        <v>0</v>
      </c>
      <c r="BH370" s="227">
        <f>IF(N370="sníž. přenesená",J370,0)</f>
        <v>0</v>
      </c>
      <c r="BI370" s="227">
        <f>IF(N370="nulová",J370,0)</f>
        <v>0</v>
      </c>
      <c r="BJ370" s="23" t="s">
        <v>82</v>
      </c>
      <c r="BK370" s="227">
        <f>ROUND(I370*H370,2)</f>
        <v>0</v>
      </c>
      <c r="BL370" s="23" t="s">
        <v>146</v>
      </c>
      <c r="BM370" s="23" t="s">
        <v>532</v>
      </c>
    </row>
    <row r="371" s="1" customFormat="1">
      <c r="B371" s="46"/>
      <c r="C371" s="74"/>
      <c r="D371" s="228" t="s">
        <v>148</v>
      </c>
      <c r="E371" s="74"/>
      <c r="F371" s="229" t="s">
        <v>528</v>
      </c>
      <c r="G371" s="74"/>
      <c r="H371" s="74"/>
      <c r="I371" s="187"/>
      <c r="J371" s="74"/>
      <c r="K371" s="74"/>
      <c r="L371" s="72"/>
      <c r="M371" s="230"/>
      <c r="N371" s="47"/>
      <c r="O371" s="47"/>
      <c r="P371" s="47"/>
      <c r="Q371" s="47"/>
      <c r="R371" s="47"/>
      <c r="S371" s="47"/>
      <c r="T371" s="95"/>
      <c r="AT371" s="23" t="s">
        <v>148</v>
      </c>
      <c r="AU371" s="23" t="s">
        <v>92</v>
      </c>
    </row>
    <row r="372" s="12" customFormat="1">
      <c r="B372" s="241"/>
      <c r="C372" s="242"/>
      <c r="D372" s="228" t="s">
        <v>150</v>
      </c>
      <c r="E372" s="243" t="s">
        <v>34</v>
      </c>
      <c r="F372" s="244" t="s">
        <v>533</v>
      </c>
      <c r="G372" s="242"/>
      <c r="H372" s="245">
        <v>91.349999999999994</v>
      </c>
      <c r="I372" s="246"/>
      <c r="J372" s="242"/>
      <c r="K372" s="242"/>
      <c r="L372" s="247"/>
      <c r="M372" s="248"/>
      <c r="N372" s="249"/>
      <c r="O372" s="249"/>
      <c r="P372" s="249"/>
      <c r="Q372" s="249"/>
      <c r="R372" s="249"/>
      <c r="S372" s="249"/>
      <c r="T372" s="250"/>
      <c r="AT372" s="251" t="s">
        <v>150</v>
      </c>
      <c r="AU372" s="251" t="s">
        <v>92</v>
      </c>
      <c r="AV372" s="12" t="s">
        <v>92</v>
      </c>
      <c r="AW372" s="12" t="s">
        <v>41</v>
      </c>
      <c r="AX372" s="12" t="s">
        <v>82</v>
      </c>
      <c r="AY372" s="251" t="s">
        <v>139</v>
      </c>
    </row>
    <row r="373" s="1" customFormat="1" ht="25.5" customHeight="1">
      <c r="B373" s="46"/>
      <c r="C373" s="216" t="s">
        <v>534</v>
      </c>
      <c r="D373" s="216" t="s">
        <v>141</v>
      </c>
      <c r="E373" s="217" t="s">
        <v>535</v>
      </c>
      <c r="F373" s="218" t="s">
        <v>536</v>
      </c>
      <c r="G373" s="219" t="s">
        <v>280</v>
      </c>
      <c r="H373" s="220">
        <v>27.890999999999998</v>
      </c>
      <c r="I373" s="221"/>
      <c r="J373" s="222">
        <f>ROUND(I373*H373,2)</f>
        <v>0</v>
      </c>
      <c r="K373" s="218" t="s">
        <v>145</v>
      </c>
      <c r="L373" s="72"/>
      <c r="M373" s="223" t="s">
        <v>34</v>
      </c>
      <c r="N373" s="224" t="s">
        <v>48</v>
      </c>
      <c r="O373" s="47"/>
      <c r="P373" s="225">
        <f>O373*H373</f>
        <v>0</v>
      </c>
      <c r="Q373" s="225">
        <v>0</v>
      </c>
      <c r="R373" s="225">
        <f>Q373*H373</f>
        <v>0</v>
      </c>
      <c r="S373" s="225">
        <v>0</v>
      </c>
      <c r="T373" s="226">
        <f>S373*H373</f>
        <v>0</v>
      </c>
      <c r="AR373" s="23" t="s">
        <v>146</v>
      </c>
      <c r="AT373" s="23" t="s">
        <v>141</v>
      </c>
      <c r="AU373" s="23" t="s">
        <v>92</v>
      </c>
      <c r="AY373" s="23" t="s">
        <v>139</v>
      </c>
      <c r="BE373" s="227">
        <f>IF(N373="základní",J373,0)</f>
        <v>0</v>
      </c>
      <c r="BF373" s="227">
        <f>IF(N373="snížená",J373,0)</f>
        <v>0</v>
      </c>
      <c r="BG373" s="227">
        <f>IF(N373="zákl. přenesená",J373,0)</f>
        <v>0</v>
      </c>
      <c r="BH373" s="227">
        <f>IF(N373="sníž. přenesená",J373,0)</f>
        <v>0</v>
      </c>
      <c r="BI373" s="227">
        <f>IF(N373="nulová",J373,0)</f>
        <v>0</v>
      </c>
      <c r="BJ373" s="23" t="s">
        <v>82</v>
      </c>
      <c r="BK373" s="227">
        <f>ROUND(I373*H373,2)</f>
        <v>0</v>
      </c>
      <c r="BL373" s="23" t="s">
        <v>146</v>
      </c>
      <c r="BM373" s="23" t="s">
        <v>537</v>
      </c>
    </row>
    <row r="374" s="1" customFormat="1">
      <c r="B374" s="46"/>
      <c r="C374" s="74"/>
      <c r="D374" s="228" t="s">
        <v>148</v>
      </c>
      <c r="E374" s="74"/>
      <c r="F374" s="229" t="s">
        <v>528</v>
      </c>
      <c r="G374" s="74"/>
      <c r="H374" s="74"/>
      <c r="I374" s="187"/>
      <c r="J374" s="74"/>
      <c r="K374" s="74"/>
      <c r="L374" s="72"/>
      <c r="M374" s="230"/>
      <c r="N374" s="47"/>
      <c r="O374" s="47"/>
      <c r="P374" s="47"/>
      <c r="Q374" s="47"/>
      <c r="R374" s="47"/>
      <c r="S374" s="47"/>
      <c r="T374" s="95"/>
      <c r="AT374" s="23" t="s">
        <v>148</v>
      </c>
      <c r="AU374" s="23" t="s">
        <v>92</v>
      </c>
    </row>
    <row r="375" s="1" customFormat="1" ht="25.5" customHeight="1">
      <c r="B375" s="46"/>
      <c r="C375" s="216" t="s">
        <v>538</v>
      </c>
      <c r="D375" s="216" t="s">
        <v>141</v>
      </c>
      <c r="E375" s="217" t="s">
        <v>539</v>
      </c>
      <c r="F375" s="218" t="s">
        <v>531</v>
      </c>
      <c r="G375" s="219" t="s">
        <v>280</v>
      </c>
      <c r="H375" s="220">
        <v>390.47399999999999</v>
      </c>
      <c r="I375" s="221"/>
      <c r="J375" s="222">
        <f>ROUND(I375*H375,2)</f>
        <v>0</v>
      </c>
      <c r="K375" s="218" t="s">
        <v>145</v>
      </c>
      <c r="L375" s="72"/>
      <c r="M375" s="223" t="s">
        <v>34</v>
      </c>
      <c r="N375" s="224" t="s">
        <v>48</v>
      </c>
      <c r="O375" s="47"/>
      <c r="P375" s="225">
        <f>O375*H375</f>
        <v>0</v>
      </c>
      <c r="Q375" s="225">
        <v>0</v>
      </c>
      <c r="R375" s="225">
        <f>Q375*H375</f>
        <v>0</v>
      </c>
      <c r="S375" s="225">
        <v>0</v>
      </c>
      <c r="T375" s="226">
        <f>S375*H375</f>
        <v>0</v>
      </c>
      <c r="AR375" s="23" t="s">
        <v>146</v>
      </c>
      <c r="AT375" s="23" t="s">
        <v>141</v>
      </c>
      <c r="AU375" s="23" t="s">
        <v>92</v>
      </c>
      <c r="AY375" s="23" t="s">
        <v>139</v>
      </c>
      <c r="BE375" s="227">
        <f>IF(N375="základní",J375,0)</f>
        <v>0</v>
      </c>
      <c r="BF375" s="227">
        <f>IF(N375="snížená",J375,0)</f>
        <v>0</v>
      </c>
      <c r="BG375" s="227">
        <f>IF(N375="zákl. přenesená",J375,0)</f>
        <v>0</v>
      </c>
      <c r="BH375" s="227">
        <f>IF(N375="sníž. přenesená",J375,0)</f>
        <v>0</v>
      </c>
      <c r="BI375" s="227">
        <f>IF(N375="nulová",J375,0)</f>
        <v>0</v>
      </c>
      <c r="BJ375" s="23" t="s">
        <v>82</v>
      </c>
      <c r="BK375" s="227">
        <f>ROUND(I375*H375,2)</f>
        <v>0</v>
      </c>
      <c r="BL375" s="23" t="s">
        <v>146</v>
      </c>
      <c r="BM375" s="23" t="s">
        <v>540</v>
      </c>
    </row>
    <row r="376" s="1" customFormat="1">
      <c r="B376" s="46"/>
      <c r="C376" s="74"/>
      <c r="D376" s="228" t="s">
        <v>148</v>
      </c>
      <c r="E376" s="74"/>
      <c r="F376" s="229" t="s">
        <v>528</v>
      </c>
      <c r="G376" s="74"/>
      <c r="H376" s="74"/>
      <c r="I376" s="187"/>
      <c r="J376" s="74"/>
      <c r="K376" s="74"/>
      <c r="L376" s="72"/>
      <c r="M376" s="230"/>
      <c r="N376" s="47"/>
      <c r="O376" s="47"/>
      <c r="P376" s="47"/>
      <c r="Q376" s="47"/>
      <c r="R376" s="47"/>
      <c r="S376" s="47"/>
      <c r="T376" s="95"/>
      <c r="AT376" s="23" t="s">
        <v>148</v>
      </c>
      <c r="AU376" s="23" t="s">
        <v>92</v>
      </c>
    </row>
    <row r="377" s="12" customFormat="1">
      <c r="B377" s="241"/>
      <c r="C377" s="242"/>
      <c r="D377" s="228" t="s">
        <v>150</v>
      </c>
      <c r="E377" s="243" t="s">
        <v>34</v>
      </c>
      <c r="F377" s="244" t="s">
        <v>541</v>
      </c>
      <c r="G377" s="242"/>
      <c r="H377" s="245">
        <v>390.47399999999999</v>
      </c>
      <c r="I377" s="246"/>
      <c r="J377" s="242"/>
      <c r="K377" s="242"/>
      <c r="L377" s="247"/>
      <c r="M377" s="248"/>
      <c r="N377" s="249"/>
      <c r="O377" s="249"/>
      <c r="P377" s="249"/>
      <c r="Q377" s="249"/>
      <c r="R377" s="249"/>
      <c r="S377" s="249"/>
      <c r="T377" s="250"/>
      <c r="AT377" s="251" t="s">
        <v>150</v>
      </c>
      <c r="AU377" s="251" t="s">
        <v>92</v>
      </c>
      <c r="AV377" s="12" t="s">
        <v>92</v>
      </c>
      <c r="AW377" s="12" t="s">
        <v>41</v>
      </c>
      <c r="AX377" s="12" t="s">
        <v>82</v>
      </c>
      <c r="AY377" s="251" t="s">
        <v>139</v>
      </c>
    </row>
    <row r="378" s="1" customFormat="1" ht="25.5" customHeight="1">
      <c r="B378" s="46"/>
      <c r="C378" s="216" t="s">
        <v>542</v>
      </c>
      <c r="D378" s="216" t="s">
        <v>141</v>
      </c>
      <c r="E378" s="217" t="s">
        <v>543</v>
      </c>
      <c r="F378" s="218" t="s">
        <v>544</v>
      </c>
      <c r="G378" s="219" t="s">
        <v>280</v>
      </c>
      <c r="H378" s="220">
        <v>27.890999999999998</v>
      </c>
      <c r="I378" s="221"/>
      <c r="J378" s="222">
        <f>ROUND(I378*H378,2)</f>
        <v>0</v>
      </c>
      <c r="K378" s="218" t="s">
        <v>145</v>
      </c>
      <c r="L378" s="72"/>
      <c r="M378" s="223" t="s">
        <v>34</v>
      </c>
      <c r="N378" s="224" t="s">
        <v>48</v>
      </c>
      <c r="O378" s="47"/>
      <c r="P378" s="225">
        <f>O378*H378</f>
        <v>0</v>
      </c>
      <c r="Q378" s="225">
        <v>0</v>
      </c>
      <c r="R378" s="225">
        <f>Q378*H378</f>
        <v>0</v>
      </c>
      <c r="S378" s="225">
        <v>0</v>
      </c>
      <c r="T378" s="226">
        <f>S378*H378</f>
        <v>0</v>
      </c>
      <c r="AR378" s="23" t="s">
        <v>146</v>
      </c>
      <c r="AT378" s="23" t="s">
        <v>141</v>
      </c>
      <c r="AU378" s="23" t="s">
        <v>92</v>
      </c>
      <c r="AY378" s="23" t="s">
        <v>139</v>
      </c>
      <c r="BE378" s="227">
        <f>IF(N378="základní",J378,0)</f>
        <v>0</v>
      </c>
      <c r="BF378" s="227">
        <f>IF(N378="snížená",J378,0)</f>
        <v>0</v>
      </c>
      <c r="BG378" s="227">
        <f>IF(N378="zákl. přenesená",J378,0)</f>
        <v>0</v>
      </c>
      <c r="BH378" s="227">
        <f>IF(N378="sníž. přenesená",J378,0)</f>
        <v>0</v>
      </c>
      <c r="BI378" s="227">
        <f>IF(N378="nulová",J378,0)</f>
        <v>0</v>
      </c>
      <c r="BJ378" s="23" t="s">
        <v>82</v>
      </c>
      <c r="BK378" s="227">
        <f>ROUND(I378*H378,2)</f>
        <v>0</v>
      </c>
      <c r="BL378" s="23" t="s">
        <v>146</v>
      </c>
      <c r="BM378" s="23" t="s">
        <v>545</v>
      </c>
    </row>
    <row r="379" s="1" customFormat="1">
      <c r="B379" s="46"/>
      <c r="C379" s="74"/>
      <c r="D379" s="228" t="s">
        <v>148</v>
      </c>
      <c r="E379" s="74"/>
      <c r="F379" s="229" t="s">
        <v>546</v>
      </c>
      <c r="G379" s="74"/>
      <c r="H379" s="74"/>
      <c r="I379" s="187"/>
      <c r="J379" s="74"/>
      <c r="K379" s="74"/>
      <c r="L379" s="72"/>
      <c r="M379" s="230"/>
      <c r="N379" s="47"/>
      <c r="O379" s="47"/>
      <c r="P379" s="47"/>
      <c r="Q379" s="47"/>
      <c r="R379" s="47"/>
      <c r="S379" s="47"/>
      <c r="T379" s="95"/>
      <c r="AT379" s="23" t="s">
        <v>148</v>
      </c>
      <c r="AU379" s="23" t="s">
        <v>92</v>
      </c>
    </row>
    <row r="380" s="1" customFormat="1" ht="25.5" customHeight="1">
      <c r="B380" s="46"/>
      <c r="C380" s="216" t="s">
        <v>547</v>
      </c>
      <c r="D380" s="216" t="s">
        <v>141</v>
      </c>
      <c r="E380" s="217" t="s">
        <v>548</v>
      </c>
      <c r="F380" s="218" t="s">
        <v>279</v>
      </c>
      <c r="G380" s="219" t="s">
        <v>280</v>
      </c>
      <c r="H380" s="220">
        <v>6.5250000000000004</v>
      </c>
      <c r="I380" s="221"/>
      <c r="J380" s="222">
        <f>ROUND(I380*H380,2)</f>
        <v>0</v>
      </c>
      <c r="K380" s="218" t="s">
        <v>145</v>
      </c>
      <c r="L380" s="72"/>
      <c r="M380" s="223" t="s">
        <v>34</v>
      </c>
      <c r="N380" s="224" t="s">
        <v>48</v>
      </c>
      <c r="O380" s="47"/>
      <c r="P380" s="225">
        <f>O380*H380</f>
        <v>0</v>
      </c>
      <c r="Q380" s="225">
        <v>0</v>
      </c>
      <c r="R380" s="225">
        <f>Q380*H380</f>
        <v>0</v>
      </c>
      <c r="S380" s="225">
        <v>0</v>
      </c>
      <c r="T380" s="226">
        <f>S380*H380</f>
        <v>0</v>
      </c>
      <c r="AR380" s="23" t="s">
        <v>146</v>
      </c>
      <c r="AT380" s="23" t="s">
        <v>141</v>
      </c>
      <c r="AU380" s="23" t="s">
        <v>92</v>
      </c>
      <c r="AY380" s="23" t="s">
        <v>139</v>
      </c>
      <c r="BE380" s="227">
        <f>IF(N380="základní",J380,0)</f>
        <v>0</v>
      </c>
      <c r="BF380" s="227">
        <f>IF(N380="snížená",J380,0)</f>
        <v>0</v>
      </c>
      <c r="BG380" s="227">
        <f>IF(N380="zákl. přenesená",J380,0)</f>
        <v>0</v>
      </c>
      <c r="BH380" s="227">
        <f>IF(N380="sníž. přenesená",J380,0)</f>
        <v>0</v>
      </c>
      <c r="BI380" s="227">
        <f>IF(N380="nulová",J380,0)</f>
        <v>0</v>
      </c>
      <c r="BJ380" s="23" t="s">
        <v>82</v>
      </c>
      <c r="BK380" s="227">
        <f>ROUND(I380*H380,2)</f>
        <v>0</v>
      </c>
      <c r="BL380" s="23" t="s">
        <v>146</v>
      </c>
      <c r="BM380" s="23" t="s">
        <v>549</v>
      </c>
    </row>
    <row r="381" s="1" customFormat="1">
      <c r="B381" s="46"/>
      <c r="C381" s="74"/>
      <c r="D381" s="228" t="s">
        <v>148</v>
      </c>
      <c r="E381" s="74"/>
      <c r="F381" s="229" t="s">
        <v>546</v>
      </c>
      <c r="G381" s="74"/>
      <c r="H381" s="74"/>
      <c r="I381" s="187"/>
      <c r="J381" s="74"/>
      <c r="K381" s="74"/>
      <c r="L381" s="72"/>
      <c r="M381" s="230"/>
      <c r="N381" s="47"/>
      <c r="O381" s="47"/>
      <c r="P381" s="47"/>
      <c r="Q381" s="47"/>
      <c r="R381" s="47"/>
      <c r="S381" s="47"/>
      <c r="T381" s="95"/>
      <c r="AT381" s="23" t="s">
        <v>148</v>
      </c>
      <c r="AU381" s="23" t="s">
        <v>92</v>
      </c>
    </row>
    <row r="382" s="10" customFormat="1" ht="29.88" customHeight="1">
      <c r="B382" s="200"/>
      <c r="C382" s="201"/>
      <c r="D382" s="202" t="s">
        <v>76</v>
      </c>
      <c r="E382" s="214" t="s">
        <v>550</v>
      </c>
      <c r="F382" s="214" t="s">
        <v>551</v>
      </c>
      <c r="G382" s="201"/>
      <c r="H382" s="201"/>
      <c r="I382" s="204"/>
      <c r="J382" s="215">
        <f>BK382</f>
        <v>0</v>
      </c>
      <c r="K382" s="201"/>
      <c r="L382" s="206"/>
      <c r="M382" s="207"/>
      <c r="N382" s="208"/>
      <c r="O382" s="208"/>
      <c r="P382" s="209">
        <f>P383</f>
        <v>0</v>
      </c>
      <c r="Q382" s="208"/>
      <c r="R382" s="209">
        <f>R383</f>
        <v>0</v>
      </c>
      <c r="S382" s="208"/>
      <c r="T382" s="210">
        <f>T383</f>
        <v>0</v>
      </c>
      <c r="AR382" s="211" t="s">
        <v>82</v>
      </c>
      <c r="AT382" s="212" t="s">
        <v>76</v>
      </c>
      <c r="AU382" s="212" t="s">
        <v>82</v>
      </c>
      <c r="AY382" s="211" t="s">
        <v>139</v>
      </c>
      <c r="BK382" s="213">
        <f>BK383</f>
        <v>0</v>
      </c>
    </row>
    <row r="383" s="1" customFormat="1" ht="25.5" customHeight="1">
      <c r="B383" s="46"/>
      <c r="C383" s="216" t="s">
        <v>552</v>
      </c>
      <c r="D383" s="216" t="s">
        <v>141</v>
      </c>
      <c r="E383" s="217" t="s">
        <v>553</v>
      </c>
      <c r="F383" s="218" t="s">
        <v>554</v>
      </c>
      <c r="G383" s="219" t="s">
        <v>280</v>
      </c>
      <c r="H383" s="220">
        <v>119.15900000000001</v>
      </c>
      <c r="I383" s="221"/>
      <c r="J383" s="222">
        <f>ROUND(I383*H383,2)</f>
        <v>0</v>
      </c>
      <c r="K383" s="218" t="s">
        <v>145</v>
      </c>
      <c r="L383" s="72"/>
      <c r="M383" s="223" t="s">
        <v>34</v>
      </c>
      <c r="N383" s="224" t="s">
        <v>48</v>
      </c>
      <c r="O383" s="47"/>
      <c r="P383" s="225">
        <f>O383*H383</f>
        <v>0</v>
      </c>
      <c r="Q383" s="225">
        <v>0</v>
      </c>
      <c r="R383" s="225">
        <f>Q383*H383</f>
        <v>0</v>
      </c>
      <c r="S383" s="225">
        <v>0</v>
      </c>
      <c r="T383" s="226">
        <f>S383*H383</f>
        <v>0</v>
      </c>
      <c r="AR383" s="23" t="s">
        <v>146</v>
      </c>
      <c r="AT383" s="23" t="s">
        <v>141</v>
      </c>
      <c r="AU383" s="23" t="s">
        <v>92</v>
      </c>
      <c r="AY383" s="23" t="s">
        <v>139</v>
      </c>
      <c r="BE383" s="227">
        <f>IF(N383="základní",J383,0)</f>
        <v>0</v>
      </c>
      <c r="BF383" s="227">
        <f>IF(N383="snížená",J383,0)</f>
        <v>0</v>
      </c>
      <c r="BG383" s="227">
        <f>IF(N383="zákl. přenesená",J383,0)</f>
        <v>0</v>
      </c>
      <c r="BH383" s="227">
        <f>IF(N383="sníž. přenesená",J383,0)</f>
        <v>0</v>
      </c>
      <c r="BI383" s="227">
        <f>IF(N383="nulová",J383,0)</f>
        <v>0</v>
      </c>
      <c r="BJ383" s="23" t="s">
        <v>82</v>
      </c>
      <c r="BK383" s="227">
        <f>ROUND(I383*H383,2)</f>
        <v>0</v>
      </c>
      <c r="BL383" s="23" t="s">
        <v>146</v>
      </c>
      <c r="BM383" s="23" t="s">
        <v>555</v>
      </c>
    </row>
    <row r="384" s="10" customFormat="1" ht="37.44" customHeight="1">
      <c r="B384" s="200"/>
      <c r="C384" s="201"/>
      <c r="D384" s="202" t="s">
        <v>76</v>
      </c>
      <c r="E384" s="203" t="s">
        <v>290</v>
      </c>
      <c r="F384" s="203" t="s">
        <v>556</v>
      </c>
      <c r="G384" s="201"/>
      <c r="H384" s="201"/>
      <c r="I384" s="204"/>
      <c r="J384" s="205">
        <f>BK384</f>
        <v>0</v>
      </c>
      <c r="K384" s="201"/>
      <c r="L384" s="206"/>
      <c r="M384" s="207"/>
      <c r="N384" s="208"/>
      <c r="O384" s="208"/>
      <c r="P384" s="209">
        <f>P385</f>
        <v>0</v>
      </c>
      <c r="Q384" s="208"/>
      <c r="R384" s="209">
        <f>R385</f>
        <v>3.7925899999999997</v>
      </c>
      <c r="S384" s="208"/>
      <c r="T384" s="210">
        <f>T385</f>
        <v>0</v>
      </c>
      <c r="AR384" s="211" t="s">
        <v>160</v>
      </c>
      <c r="AT384" s="212" t="s">
        <v>76</v>
      </c>
      <c r="AU384" s="212" t="s">
        <v>77</v>
      </c>
      <c r="AY384" s="211" t="s">
        <v>139</v>
      </c>
      <c r="BK384" s="213">
        <f>BK385</f>
        <v>0</v>
      </c>
    </row>
    <row r="385" s="10" customFormat="1" ht="19.92" customHeight="1">
      <c r="B385" s="200"/>
      <c r="C385" s="201"/>
      <c r="D385" s="202" t="s">
        <v>76</v>
      </c>
      <c r="E385" s="214" t="s">
        <v>557</v>
      </c>
      <c r="F385" s="214" t="s">
        <v>558</v>
      </c>
      <c r="G385" s="201"/>
      <c r="H385" s="201"/>
      <c r="I385" s="204"/>
      <c r="J385" s="215">
        <f>BK385</f>
        <v>0</v>
      </c>
      <c r="K385" s="201"/>
      <c r="L385" s="206"/>
      <c r="M385" s="207"/>
      <c r="N385" s="208"/>
      <c r="O385" s="208"/>
      <c r="P385" s="209">
        <f>SUM(P386:P418)</f>
        <v>0</v>
      </c>
      <c r="Q385" s="208"/>
      <c r="R385" s="209">
        <f>SUM(R386:R418)</f>
        <v>3.7925899999999997</v>
      </c>
      <c r="S385" s="208"/>
      <c r="T385" s="210">
        <f>SUM(T386:T418)</f>
        <v>0</v>
      </c>
      <c r="AR385" s="211" t="s">
        <v>160</v>
      </c>
      <c r="AT385" s="212" t="s">
        <v>76</v>
      </c>
      <c r="AU385" s="212" t="s">
        <v>82</v>
      </c>
      <c r="AY385" s="211" t="s">
        <v>139</v>
      </c>
      <c r="BK385" s="213">
        <f>SUM(BK386:BK418)</f>
        <v>0</v>
      </c>
    </row>
    <row r="386" s="1" customFormat="1" ht="51" customHeight="1">
      <c r="B386" s="46"/>
      <c r="C386" s="216" t="s">
        <v>559</v>
      </c>
      <c r="D386" s="216" t="s">
        <v>141</v>
      </c>
      <c r="E386" s="217" t="s">
        <v>560</v>
      </c>
      <c r="F386" s="218" t="s">
        <v>561</v>
      </c>
      <c r="G386" s="219" t="s">
        <v>195</v>
      </c>
      <c r="H386" s="220">
        <v>35</v>
      </c>
      <c r="I386" s="221"/>
      <c r="J386" s="222">
        <f>ROUND(I386*H386,2)</f>
        <v>0</v>
      </c>
      <c r="K386" s="218" t="s">
        <v>145</v>
      </c>
      <c r="L386" s="72"/>
      <c r="M386" s="223" t="s">
        <v>34</v>
      </c>
      <c r="N386" s="224" t="s">
        <v>48</v>
      </c>
      <c r="O386" s="47"/>
      <c r="P386" s="225">
        <f>O386*H386</f>
        <v>0</v>
      </c>
      <c r="Q386" s="225">
        <v>0</v>
      </c>
      <c r="R386" s="225">
        <f>Q386*H386</f>
        <v>0</v>
      </c>
      <c r="S386" s="225">
        <v>0</v>
      </c>
      <c r="T386" s="226">
        <f>S386*H386</f>
        <v>0</v>
      </c>
      <c r="AR386" s="23" t="s">
        <v>475</v>
      </c>
      <c r="AT386" s="23" t="s">
        <v>141</v>
      </c>
      <c r="AU386" s="23" t="s">
        <v>92</v>
      </c>
      <c r="AY386" s="23" t="s">
        <v>139</v>
      </c>
      <c r="BE386" s="227">
        <f>IF(N386="základní",J386,0)</f>
        <v>0</v>
      </c>
      <c r="BF386" s="227">
        <f>IF(N386="snížená",J386,0)</f>
        <v>0</v>
      </c>
      <c r="BG386" s="227">
        <f>IF(N386="zákl. přenesená",J386,0)</f>
        <v>0</v>
      </c>
      <c r="BH386" s="227">
        <f>IF(N386="sníž. přenesená",J386,0)</f>
        <v>0</v>
      </c>
      <c r="BI386" s="227">
        <f>IF(N386="nulová",J386,0)</f>
        <v>0</v>
      </c>
      <c r="BJ386" s="23" t="s">
        <v>82</v>
      </c>
      <c r="BK386" s="227">
        <f>ROUND(I386*H386,2)</f>
        <v>0</v>
      </c>
      <c r="BL386" s="23" t="s">
        <v>475</v>
      </c>
      <c r="BM386" s="23" t="s">
        <v>562</v>
      </c>
    </row>
    <row r="387" s="1" customFormat="1">
      <c r="B387" s="46"/>
      <c r="C387" s="74"/>
      <c r="D387" s="228" t="s">
        <v>148</v>
      </c>
      <c r="E387" s="74"/>
      <c r="F387" s="229" t="s">
        <v>563</v>
      </c>
      <c r="G387" s="74"/>
      <c r="H387" s="74"/>
      <c r="I387" s="187"/>
      <c r="J387" s="74"/>
      <c r="K387" s="74"/>
      <c r="L387" s="72"/>
      <c r="M387" s="230"/>
      <c r="N387" s="47"/>
      <c r="O387" s="47"/>
      <c r="P387" s="47"/>
      <c r="Q387" s="47"/>
      <c r="R387" s="47"/>
      <c r="S387" s="47"/>
      <c r="T387" s="95"/>
      <c r="AT387" s="23" t="s">
        <v>148</v>
      </c>
      <c r="AU387" s="23" t="s">
        <v>92</v>
      </c>
    </row>
    <row r="388" s="11" customFormat="1">
      <c r="B388" s="231"/>
      <c r="C388" s="232"/>
      <c r="D388" s="228" t="s">
        <v>150</v>
      </c>
      <c r="E388" s="233" t="s">
        <v>34</v>
      </c>
      <c r="F388" s="234" t="s">
        <v>564</v>
      </c>
      <c r="G388" s="232"/>
      <c r="H388" s="233" t="s">
        <v>34</v>
      </c>
      <c r="I388" s="235"/>
      <c r="J388" s="232"/>
      <c r="K388" s="232"/>
      <c r="L388" s="236"/>
      <c r="M388" s="237"/>
      <c r="N388" s="238"/>
      <c r="O388" s="238"/>
      <c r="P388" s="238"/>
      <c r="Q388" s="238"/>
      <c r="R388" s="238"/>
      <c r="S388" s="238"/>
      <c r="T388" s="239"/>
      <c r="AT388" s="240" t="s">
        <v>150</v>
      </c>
      <c r="AU388" s="240" t="s">
        <v>92</v>
      </c>
      <c r="AV388" s="11" t="s">
        <v>82</v>
      </c>
      <c r="AW388" s="11" t="s">
        <v>41</v>
      </c>
      <c r="AX388" s="11" t="s">
        <v>77</v>
      </c>
      <c r="AY388" s="240" t="s">
        <v>139</v>
      </c>
    </row>
    <row r="389" s="12" customFormat="1">
      <c r="B389" s="241"/>
      <c r="C389" s="242"/>
      <c r="D389" s="228" t="s">
        <v>150</v>
      </c>
      <c r="E389" s="243" t="s">
        <v>34</v>
      </c>
      <c r="F389" s="244" t="s">
        <v>565</v>
      </c>
      <c r="G389" s="242"/>
      <c r="H389" s="245">
        <v>22</v>
      </c>
      <c r="I389" s="246"/>
      <c r="J389" s="242"/>
      <c r="K389" s="242"/>
      <c r="L389" s="247"/>
      <c r="M389" s="248"/>
      <c r="N389" s="249"/>
      <c r="O389" s="249"/>
      <c r="P389" s="249"/>
      <c r="Q389" s="249"/>
      <c r="R389" s="249"/>
      <c r="S389" s="249"/>
      <c r="T389" s="250"/>
      <c r="AT389" s="251" t="s">
        <v>150</v>
      </c>
      <c r="AU389" s="251" t="s">
        <v>92</v>
      </c>
      <c r="AV389" s="12" t="s">
        <v>92</v>
      </c>
      <c r="AW389" s="12" t="s">
        <v>41</v>
      </c>
      <c r="AX389" s="12" t="s">
        <v>77</v>
      </c>
      <c r="AY389" s="251" t="s">
        <v>139</v>
      </c>
    </row>
    <row r="390" s="11" customFormat="1">
      <c r="B390" s="231"/>
      <c r="C390" s="232"/>
      <c r="D390" s="228" t="s">
        <v>150</v>
      </c>
      <c r="E390" s="233" t="s">
        <v>34</v>
      </c>
      <c r="F390" s="234" t="s">
        <v>566</v>
      </c>
      <c r="G390" s="232"/>
      <c r="H390" s="233" t="s">
        <v>34</v>
      </c>
      <c r="I390" s="235"/>
      <c r="J390" s="232"/>
      <c r="K390" s="232"/>
      <c r="L390" s="236"/>
      <c r="M390" s="237"/>
      <c r="N390" s="238"/>
      <c r="O390" s="238"/>
      <c r="P390" s="238"/>
      <c r="Q390" s="238"/>
      <c r="R390" s="238"/>
      <c r="S390" s="238"/>
      <c r="T390" s="239"/>
      <c r="AT390" s="240" t="s">
        <v>150</v>
      </c>
      <c r="AU390" s="240" t="s">
        <v>92</v>
      </c>
      <c r="AV390" s="11" t="s">
        <v>82</v>
      </c>
      <c r="AW390" s="11" t="s">
        <v>41</v>
      </c>
      <c r="AX390" s="11" t="s">
        <v>77</v>
      </c>
      <c r="AY390" s="240" t="s">
        <v>139</v>
      </c>
    </row>
    <row r="391" s="12" customFormat="1">
      <c r="B391" s="241"/>
      <c r="C391" s="242"/>
      <c r="D391" s="228" t="s">
        <v>150</v>
      </c>
      <c r="E391" s="243" t="s">
        <v>34</v>
      </c>
      <c r="F391" s="244" t="s">
        <v>567</v>
      </c>
      <c r="G391" s="242"/>
      <c r="H391" s="245">
        <v>13</v>
      </c>
      <c r="I391" s="246"/>
      <c r="J391" s="242"/>
      <c r="K391" s="242"/>
      <c r="L391" s="247"/>
      <c r="M391" s="248"/>
      <c r="N391" s="249"/>
      <c r="O391" s="249"/>
      <c r="P391" s="249"/>
      <c r="Q391" s="249"/>
      <c r="R391" s="249"/>
      <c r="S391" s="249"/>
      <c r="T391" s="250"/>
      <c r="AT391" s="251" t="s">
        <v>150</v>
      </c>
      <c r="AU391" s="251" t="s">
        <v>92</v>
      </c>
      <c r="AV391" s="12" t="s">
        <v>92</v>
      </c>
      <c r="AW391" s="12" t="s">
        <v>41</v>
      </c>
      <c r="AX391" s="12" t="s">
        <v>77</v>
      </c>
      <c r="AY391" s="251" t="s">
        <v>139</v>
      </c>
    </row>
    <row r="392" s="13" customFormat="1">
      <c r="B392" s="252"/>
      <c r="C392" s="253"/>
      <c r="D392" s="228" t="s">
        <v>150</v>
      </c>
      <c r="E392" s="254" t="s">
        <v>34</v>
      </c>
      <c r="F392" s="255" t="s">
        <v>154</v>
      </c>
      <c r="G392" s="253"/>
      <c r="H392" s="256">
        <v>35</v>
      </c>
      <c r="I392" s="257"/>
      <c r="J392" s="253"/>
      <c r="K392" s="253"/>
      <c r="L392" s="258"/>
      <c r="M392" s="259"/>
      <c r="N392" s="260"/>
      <c r="O392" s="260"/>
      <c r="P392" s="260"/>
      <c r="Q392" s="260"/>
      <c r="R392" s="260"/>
      <c r="S392" s="260"/>
      <c r="T392" s="261"/>
      <c r="AT392" s="262" t="s">
        <v>150</v>
      </c>
      <c r="AU392" s="262" t="s">
        <v>92</v>
      </c>
      <c r="AV392" s="13" t="s">
        <v>146</v>
      </c>
      <c r="AW392" s="13" t="s">
        <v>41</v>
      </c>
      <c r="AX392" s="13" t="s">
        <v>82</v>
      </c>
      <c r="AY392" s="262" t="s">
        <v>139</v>
      </c>
    </row>
    <row r="393" s="1" customFormat="1" ht="38.25" customHeight="1">
      <c r="B393" s="46"/>
      <c r="C393" s="216" t="s">
        <v>568</v>
      </c>
      <c r="D393" s="216" t="s">
        <v>141</v>
      </c>
      <c r="E393" s="217" t="s">
        <v>569</v>
      </c>
      <c r="F393" s="218" t="s">
        <v>570</v>
      </c>
      <c r="G393" s="219" t="s">
        <v>195</v>
      </c>
      <c r="H393" s="220">
        <v>35</v>
      </c>
      <c r="I393" s="221"/>
      <c r="J393" s="222">
        <f>ROUND(I393*H393,2)</f>
        <v>0</v>
      </c>
      <c r="K393" s="218" t="s">
        <v>145</v>
      </c>
      <c r="L393" s="72"/>
      <c r="M393" s="223" t="s">
        <v>34</v>
      </c>
      <c r="N393" s="224" t="s">
        <v>48</v>
      </c>
      <c r="O393" s="47"/>
      <c r="P393" s="225">
        <f>O393*H393</f>
        <v>0</v>
      </c>
      <c r="Q393" s="225">
        <v>6.9999999999999994E-05</v>
      </c>
      <c r="R393" s="225">
        <f>Q393*H393</f>
        <v>0.0024499999999999999</v>
      </c>
      <c r="S393" s="225">
        <v>0</v>
      </c>
      <c r="T393" s="226">
        <f>S393*H393</f>
        <v>0</v>
      </c>
      <c r="AR393" s="23" t="s">
        <v>475</v>
      </c>
      <c r="AT393" s="23" t="s">
        <v>141</v>
      </c>
      <c r="AU393" s="23" t="s">
        <v>92</v>
      </c>
      <c r="AY393" s="23" t="s">
        <v>139</v>
      </c>
      <c r="BE393" s="227">
        <f>IF(N393="základní",J393,0)</f>
        <v>0</v>
      </c>
      <c r="BF393" s="227">
        <f>IF(N393="snížená",J393,0)</f>
        <v>0</v>
      </c>
      <c r="BG393" s="227">
        <f>IF(N393="zákl. přenesená",J393,0)</f>
        <v>0</v>
      </c>
      <c r="BH393" s="227">
        <f>IF(N393="sníž. přenesená",J393,0)</f>
        <v>0</v>
      </c>
      <c r="BI393" s="227">
        <f>IF(N393="nulová",J393,0)</f>
        <v>0</v>
      </c>
      <c r="BJ393" s="23" t="s">
        <v>82</v>
      </c>
      <c r="BK393" s="227">
        <f>ROUND(I393*H393,2)</f>
        <v>0</v>
      </c>
      <c r="BL393" s="23" t="s">
        <v>475</v>
      </c>
      <c r="BM393" s="23" t="s">
        <v>571</v>
      </c>
    </row>
    <row r="394" s="11" customFormat="1">
      <c r="B394" s="231"/>
      <c r="C394" s="232"/>
      <c r="D394" s="228" t="s">
        <v>150</v>
      </c>
      <c r="E394" s="233" t="s">
        <v>34</v>
      </c>
      <c r="F394" s="234" t="s">
        <v>564</v>
      </c>
      <c r="G394" s="232"/>
      <c r="H394" s="233" t="s">
        <v>34</v>
      </c>
      <c r="I394" s="235"/>
      <c r="J394" s="232"/>
      <c r="K394" s="232"/>
      <c r="L394" s="236"/>
      <c r="M394" s="237"/>
      <c r="N394" s="238"/>
      <c r="O394" s="238"/>
      <c r="P394" s="238"/>
      <c r="Q394" s="238"/>
      <c r="R394" s="238"/>
      <c r="S394" s="238"/>
      <c r="T394" s="239"/>
      <c r="AT394" s="240" t="s">
        <v>150</v>
      </c>
      <c r="AU394" s="240" t="s">
        <v>92</v>
      </c>
      <c r="AV394" s="11" t="s">
        <v>82</v>
      </c>
      <c r="AW394" s="11" t="s">
        <v>41</v>
      </c>
      <c r="AX394" s="11" t="s">
        <v>77</v>
      </c>
      <c r="AY394" s="240" t="s">
        <v>139</v>
      </c>
    </row>
    <row r="395" s="12" customFormat="1">
      <c r="B395" s="241"/>
      <c r="C395" s="242"/>
      <c r="D395" s="228" t="s">
        <v>150</v>
      </c>
      <c r="E395" s="243" t="s">
        <v>34</v>
      </c>
      <c r="F395" s="244" t="s">
        <v>565</v>
      </c>
      <c r="G395" s="242"/>
      <c r="H395" s="245">
        <v>22</v>
      </c>
      <c r="I395" s="246"/>
      <c r="J395" s="242"/>
      <c r="K395" s="242"/>
      <c r="L395" s="247"/>
      <c r="M395" s="248"/>
      <c r="N395" s="249"/>
      <c r="O395" s="249"/>
      <c r="P395" s="249"/>
      <c r="Q395" s="249"/>
      <c r="R395" s="249"/>
      <c r="S395" s="249"/>
      <c r="T395" s="250"/>
      <c r="AT395" s="251" t="s">
        <v>150</v>
      </c>
      <c r="AU395" s="251" t="s">
        <v>92</v>
      </c>
      <c r="AV395" s="12" t="s">
        <v>92</v>
      </c>
      <c r="AW395" s="12" t="s">
        <v>41</v>
      </c>
      <c r="AX395" s="12" t="s">
        <v>77</v>
      </c>
      <c r="AY395" s="251" t="s">
        <v>139</v>
      </c>
    </row>
    <row r="396" s="11" customFormat="1">
      <c r="B396" s="231"/>
      <c r="C396" s="232"/>
      <c r="D396" s="228" t="s">
        <v>150</v>
      </c>
      <c r="E396" s="233" t="s">
        <v>34</v>
      </c>
      <c r="F396" s="234" t="s">
        <v>566</v>
      </c>
      <c r="G396" s="232"/>
      <c r="H396" s="233" t="s">
        <v>34</v>
      </c>
      <c r="I396" s="235"/>
      <c r="J396" s="232"/>
      <c r="K396" s="232"/>
      <c r="L396" s="236"/>
      <c r="M396" s="237"/>
      <c r="N396" s="238"/>
      <c r="O396" s="238"/>
      <c r="P396" s="238"/>
      <c r="Q396" s="238"/>
      <c r="R396" s="238"/>
      <c r="S396" s="238"/>
      <c r="T396" s="239"/>
      <c r="AT396" s="240" t="s">
        <v>150</v>
      </c>
      <c r="AU396" s="240" t="s">
        <v>92</v>
      </c>
      <c r="AV396" s="11" t="s">
        <v>82</v>
      </c>
      <c r="AW396" s="11" t="s">
        <v>41</v>
      </c>
      <c r="AX396" s="11" t="s">
        <v>77</v>
      </c>
      <c r="AY396" s="240" t="s">
        <v>139</v>
      </c>
    </row>
    <row r="397" s="12" customFormat="1">
      <c r="B397" s="241"/>
      <c r="C397" s="242"/>
      <c r="D397" s="228" t="s">
        <v>150</v>
      </c>
      <c r="E397" s="243" t="s">
        <v>34</v>
      </c>
      <c r="F397" s="244" t="s">
        <v>567</v>
      </c>
      <c r="G397" s="242"/>
      <c r="H397" s="245">
        <v>13</v>
      </c>
      <c r="I397" s="246"/>
      <c r="J397" s="242"/>
      <c r="K397" s="242"/>
      <c r="L397" s="247"/>
      <c r="M397" s="248"/>
      <c r="N397" s="249"/>
      <c r="O397" s="249"/>
      <c r="P397" s="249"/>
      <c r="Q397" s="249"/>
      <c r="R397" s="249"/>
      <c r="S397" s="249"/>
      <c r="T397" s="250"/>
      <c r="AT397" s="251" t="s">
        <v>150</v>
      </c>
      <c r="AU397" s="251" t="s">
        <v>92</v>
      </c>
      <c r="AV397" s="12" t="s">
        <v>92</v>
      </c>
      <c r="AW397" s="12" t="s">
        <v>41</v>
      </c>
      <c r="AX397" s="12" t="s">
        <v>77</v>
      </c>
      <c r="AY397" s="251" t="s">
        <v>139</v>
      </c>
    </row>
    <row r="398" s="13" customFormat="1">
      <c r="B398" s="252"/>
      <c r="C398" s="253"/>
      <c r="D398" s="228" t="s">
        <v>150</v>
      </c>
      <c r="E398" s="254" t="s">
        <v>34</v>
      </c>
      <c r="F398" s="255" t="s">
        <v>154</v>
      </c>
      <c r="G398" s="253"/>
      <c r="H398" s="256">
        <v>35</v>
      </c>
      <c r="I398" s="257"/>
      <c r="J398" s="253"/>
      <c r="K398" s="253"/>
      <c r="L398" s="258"/>
      <c r="M398" s="259"/>
      <c r="N398" s="260"/>
      <c r="O398" s="260"/>
      <c r="P398" s="260"/>
      <c r="Q398" s="260"/>
      <c r="R398" s="260"/>
      <c r="S398" s="260"/>
      <c r="T398" s="261"/>
      <c r="AT398" s="262" t="s">
        <v>150</v>
      </c>
      <c r="AU398" s="262" t="s">
        <v>92</v>
      </c>
      <c r="AV398" s="13" t="s">
        <v>146</v>
      </c>
      <c r="AW398" s="13" t="s">
        <v>41</v>
      </c>
      <c r="AX398" s="13" t="s">
        <v>82</v>
      </c>
      <c r="AY398" s="262" t="s">
        <v>139</v>
      </c>
    </row>
    <row r="399" s="1" customFormat="1" ht="38.25" customHeight="1">
      <c r="B399" s="46"/>
      <c r="C399" s="216" t="s">
        <v>572</v>
      </c>
      <c r="D399" s="216" t="s">
        <v>141</v>
      </c>
      <c r="E399" s="217" t="s">
        <v>573</v>
      </c>
      <c r="F399" s="218" t="s">
        <v>574</v>
      </c>
      <c r="G399" s="219" t="s">
        <v>195</v>
      </c>
      <c r="H399" s="220">
        <v>35</v>
      </c>
      <c r="I399" s="221"/>
      <c r="J399" s="222">
        <f>ROUND(I399*H399,2)</f>
        <v>0</v>
      </c>
      <c r="K399" s="218" t="s">
        <v>145</v>
      </c>
      <c r="L399" s="72"/>
      <c r="M399" s="223" t="s">
        <v>34</v>
      </c>
      <c r="N399" s="224" t="s">
        <v>48</v>
      </c>
      <c r="O399" s="47"/>
      <c r="P399" s="225">
        <f>O399*H399</f>
        <v>0</v>
      </c>
      <c r="Q399" s="225">
        <v>0.108</v>
      </c>
      <c r="R399" s="225">
        <f>Q399*H399</f>
        <v>3.7799999999999998</v>
      </c>
      <c r="S399" s="225">
        <v>0</v>
      </c>
      <c r="T399" s="226">
        <f>S399*H399</f>
        <v>0</v>
      </c>
      <c r="AR399" s="23" t="s">
        <v>475</v>
      </c>
      <c r="AT399" s="23" t="s">
        <v>141</v>
      </c>
      <c r="AU399" s="23" t="s">
        <v>92</v>
      </c>
      <c r="AY399" s="23" t="s">
        <v>139</v>
      </c>
      <c r="BE399" s="227">
        <f>IF(N399="základní",J399,0)</f>
        <v>0</v>
      </c>
      <c r="BF399" s="227">
        <f>IF(N399="snížená",J399,0)</f>
        <v>0</v>
      </c>
      <c r="BG399" s="227">
        <f>IF(N399="zákl. přenesená",J399,0)</f>
        <v>0</v>
      </c>
      <c r="BH399" s="227">
        <f>IF(N399="sníž. přenesená",J399,0)</f>
        <v>0</v>
      </c>
      <c r="BI399" s="227">
        <f>IF(N399="nulová",J399,0)</f>
        <v>0</v>
      </c>
      <c r="BJ399" s="23" t="s">
        <v>82</v>
      </c>
      <c r="BK399" s="227">
        <f>ROUND(I399*H399,2)</f>
        <v>0</v>
      </c>
      <c r="BL399" s="23" t="s">
        <v>475</v>
      </c>
      <c r="BM399" s="23" t="s">
        <v>575</v>
      </c>
    </row>
    <row r="400" s="1" customFormat="1">
      <c r="B400" s="46"/>
      <c r="C400" s="74"/>
      <c r="D400" s="228" t="s">
        <v>148</v>
      </c>
      <c r="E400" s="74"/>
      <c r="F400" s="229" t="s">
        <v>576</v>
      </c>
      <c r="G400" s="74"/>
      <c r="H400" s="74"/>
      <c r="I400" s="187"/>
      <c r="J400" s="74"/>
      <c r="K400" s="74"/>
      <c r="L400" s="72"/>
      <c r="M400" s="230"/>
      <c r="N400" s="47"/>
      <c r="O400" s="47"/>
      <c r="P400" s="47"/>
      <c r="Q400" s="47"/>
      <c r="R400" s="47"/>
      <c r="S400" s="47"/>
      <c r="T400" s="95"/>
      <c r="AT400" s="23" t="s">
        <v>148</v>
      </c>
      <c r="AU400" s="23" t="s">
        <v>92</v>
      </c>
    </row>
    <row r="401" s="11" customFormat="1">
      <c r="B401" s="231"/>
      <c r="C401" s="232"/>
      <c r="D401" s="228" t="s">
        <v>150</v>
      </c>
      <c r="E401" s="233" t="s">
        <v>34</v>
      </c>
      <c r="F401" s="234" t="s">
        <v>564</v>
      </c>
      <c r="G401" s="232"/>
      <c r="H401" s="233" t="s">
        <v>34</v>
      </c>
      <c r="I401" s="235"/>
      <c r="J401" s="232"/>
      <c r="K401" s="232"/>
      <c r="L401" s="236"/>
      <c r="M401" s="237"/>
      <c r="N401" s="238"/>
      <c r="O401" s="238"/>
      <c r="P401" s="238"/>
      <c r="Q401" s="238"/>
      <c r="R401" s="238"/>
      <c r="S401" s="238"/>
      <c r="T401" s="239"/>
      <c r="AT401" s="240" t="s">
        <v>150</v>
      </c>
      <c r="AU401" s="240" t="s">
        <v>92</v>
      </c>
      <c r="AV401" s="11" t="s">
        <v>82</v>
      </c>
      <c r="AW401" s="11" t="s">
        <v>41</v>
      </c>
      <c r="AX401" s="11" t="s">
        <v>77</v>
      </c>
      <c r="AY401" s="240" t="s">
        <v>139</v>
      </c>
    </row>
    <row r="402" s="12" customFormat="1">
      <c r="B402" s="241"/>
      <c r="C402" s="242"/>
      <c r="D402" s="228" t="s">
        <v>150</v>
      </c>
      <c r="E402" s="243" t="s">
        <v>34</v>
      </c>
      <c r="F402" s="244" t="s">
        <v>565</v>
      </c>
      <c r="G402" s="242"/>
      <c r="H402" s="245">
        <v>22</v>
      </c>
      <c r="I402" s="246"/>
      <c r="J402" s="242"/>
      <c r="K402" s="242"/>
      <c r="L402" s="247"/>
      <c r="M402" s="248"/>
      <c r="N402" s="249"/>
      <c r="O402" s="249"/>
      <c r="P402" s="249"/>
      <c r="Q402" s="249"/>
      <c r="R402" s="249"/>
      <c r="S402" s="249"/>
      <c r="T402" s="250"/>
      <c r="AT402" s="251" t="s">
        <v>150</v>
      </c>
      <c r="AU402" s="251" t="s">
        <v>92</v>
      </c>
      <c r="AV402" s="12" t="s">
        <v>92</v>
      </c>
      <c r="AW402" s="12" t="s">
        <v>41</v>
      </c>
      <c r="AX402" s="12" t="s">
        <v>77</v>
      </c>
      <c r="AY402" s="251" t="s">
        <v>139</v>
      </c>
    </row>
    <row r="403" s="11" customFormat="1">
      <c r="B403" s="231"/>
      <c r="C403" s="232"/>
      <c r="D403" s="228" t="s">
        <v>150</v>
      </c>
      <c r="E403" s="233" t="s">
        <v>34</v>
      </c>
      <c r="F403" s="234" t="s">
        <v>566</v>
      </c>
      <c r="G403" s="232"/>
      <c r="H403" s="233" t="s">
        <v>34</v>
      </c>
      <c r="I403" s="235"/>
      <c r="J403" s="232"/>
      <c r="K403" s="232"/>
      <c r="L403" s="236"/>
      <c r="M403" s="237"/>
      <c r="N403" s="238"/>
      <c r="O403" s="238"/>
      <c r="P403" s="238"/>
      <c r="Q403" s="238"/>
      <c r="R403" s="238"/>
      <c r="S403" s="238"/>
      <c r="T403" s="239"/>
      <c r="AT403" s="240" t="s">
        <v>150</v>
      </c>
      <c r="AU403" s="240" t="s">
        <v>92</v>
      </c>
      <c r="AV403" s="11" t="s">
        <v>82</v>
      </c>
      <c r="AW403" s="11" t="s">
        <v>41</v>
      </c>
      <c r="AX403" s="11" t="s">
        <v>77</v>
      </c>
      <c r="AY403" s="240" t="s">
        <v>139</v>
      </c>
    </row>
    <row r="404" s="12" customFormat="1">
      <c r="B404" s="241"/>
      <c r="C404" s="242"/>
      <c r="D404" s="228" t="s">
        <v>150</v>
      </c>
      <c r="E404" s="243" t="s">
        <v>34</v>
      </c>
      <c r="F404" s="244" t="s">
        <v>567</v>
      </c>
      <c r="G404" s="242"/>
      <c r="H404" s="245">
        <v>13</v>
      </c>
      <c r="I404" s="246"/>
      <c r="J404" s="242"/>
      <c r="K404" s="242"/>
      <c r="L404" s="247"/>
      <c r="M404" s="248"/>
      <c r="N404" s="249"/>
      <c r="O404" s="249"/>
      <c r="P404" s="249"/>
      <c r="Q404" s="249"/>
      <c r="R404" s="249"/>
      <c r="S404" s="249"/>
      <c r="T404" s="250"/>
      <c r="AT404" s="251" t="s">
        <v>150</v>
      </c>
      <c r="AU404" s="251" t="s">
        <v>92</v>
      </c>
      <c r="AV404" s="12" t="s">
        <v>92</v>
      </c>
      <c r="AW404" s="12" t="s">
        <v>41</v>
      </c>
      <c r="AX404" s="12" t="s">
        <v>77</v>
      </c>
      <c r="AY404" s="251" t="s">
        <v>139</v>
      </c>
    </row>
    <row r="405" s="13" customFormat="1">
      <c r="B405" s="252"/>
      <c r="C405" s="253"/>
      <c r="D405" s="228" t="s">
        <v>150</v>
      </c>
      <c r="E405" s="254" t="s">
        <v>34</v>
      </c>
      <c r="F405" s="255" t="s">
        <v>154</v>
      </c>
      <c r="G405" s="253"/>
      <c r="H405" s="256">
        <v>35</v>
      </c>
      <c r="I405" s="257"/>
      <c r="J405" s="253"/>
      <c r="K405" s="253"/>
      <c r="L405" s="258"/>
      <c r="M405" s="259"/>
      <c r="N405" s="260"/>
      <c r="O405" s="260"/>
      <c r="P405" s="260"/>
      <c r="Q405" s="260"/>
      <c r="R405" s="260"/>
      <c r="S405" s="260"/>
      <c r="T405" s="261"/>
      <c r="AT405" s="262" t="s">
        <v>150</v>
      </c>
      <c r="AU405" s="262" t="s">
        <v>92</v>
      </c>
      <c r="AV405" s="13" t="s">
        <v>146</v>
      </c>
      <c r="AW405" s="13" t="s">
        <v>41</v>
      </c>
      <c r="AX405" s="13" t="s">
        <v>82</v>
      </c>
      <c r="AY405" s="262" t="s">
        <v>139</v>
      </c>
    </row>
    <row r="406" s="1" customFormat="1" ht="16.5" customHeight="1">
      <c r="B406" s="46"/>
      <c r="C406" s="263" t="s">
        <v>577</v>
      </c>
      <c r="D406" s="263" t="s">
        <v>290</v>
      </c>
      <c r="E406" s="264" t="s">
        <v>578</v>
      </c>
      <c r="F406" s="265" t="s">
        <v>579</v>
      </c>
      <c r="G406" s="266" t="s">
        <v>195</v>
      </c>
      <c r="H406" s="267">
        <v>22</v>
      </c>
      <c r="I406" s="268"/>
      <c r="J406" s="269">
        <f>ROUND(I406*H406,2)</f>
        <v>0</v>
      </c>
      <c r="K406" s="265" t="s">
        <v>34</v>
      </c>
      <c r="L406" s="270"/>
      <c r="M406" s="271" t="s">
        <v>34</v>
      </c>
      <c r="N406" s="272" t="s">
        <v>48</v>
      </c>
      <c r="O406" s="47"/>
      <c r="P406" s="225">
        <f>O406*H406</f>
        <v>0</v>
      </c>
      <c r="Q406" s="225">
        <v>0</v>
      </c>
      <c r="R406" s="225">
        <f>Q406*H406</f>
        <v>0</v>
      </c>
      <c r="S406" s="225">
        <v>0</v>
      </c>
      <c r="T406" s="226">
        <f>S406*H406</f>
        <v>0</v>
      </c>
      <c r="AR406" s="23" t="s">
        <v>580</v>
      </c>
      <c r="AT406" s="23" t="s">
        <v>290</v>
      </c>
      <c r="AU406" s="23" t="s">
        <v>92</v>
      </c>
      <c r="AY406" s="23" t="s">
        <v>139</v>
      </c>
      <c r="BE406" s="227">
        <f>IF(N406="základní",J406,0)</f>
        <v>0</v>
      </c>
      <c r="BF406" s="227">
        <f>IF(N406="snížená",J406,0)</f>
        <v>0</v>
      </c>
      <c r="BG406" s="227">
        <f>IF(N406="zákl. přenesená",J406,0)</f>
        <v>0</v>
      </c>
      <c r="BH406" s="227">
        <f>IF(N406="sníž. přenesená",J406,0)</f>
        <v>0</v>
      </c>
      <c r="BI406" s="227">
        <f>IF(N406="nulová",J406,0)</f>
        <v>0</v>
      </c>
      <c r="BJ406" s="23" t="s">
        <v>82</v>
      </c>
      <c r="BK406" s="227">
        <f>ROUND(I406*H406,2)</f>
        <v>0</v>
      </c>
      <c r="BL406" s="23" t="s">
        <v>475</v>
      </c>
      <c r="BM406" s="23" t="s">
        <v>581</v>
      </c>
    </row>
    <row r="407" s="12" customFormat="1">
      <c r="B407" s="241"/>
      <c r="C407" s="242"/>
      <c r="D407" s="228" t="s">
        <v>150</v>
      </c>
      <c r="E407" s="243" t="s">
        <v>34</v>
      </c>
      <c r="F407" s="244" t="s">
        <v>582</v>
      </c>
      <c r="G407" s="242"/>
      <c r="H407" s="245">
        <v>22</v>
      </c>
      <c r="I407" s="246"/>
      <c r="J407" s="242"/>
      <c r="K407" s="242"/>
      <c r="L407" s="247"/>
      <c r="M407" s="248"/>
      <c r="N407" s="249"/>
      <c r="O407" s="249"/>
      <c r="P407" s="249"/>
      <c r="Q407" s="249"/>
      <c r="R407" s="249"/>
      <c r="S407" s="249"/>
      <c r="T407" s="250"/>
      <c r="AT407" s="251" t="s">
        <v>150</v>
      </c>
      <c r="AU407" s="251" t="s">
        <v>92</v>
      </c>
      <c r="AV407" s="12" t="s">
        <v>92</v>
      </c>
      <c r="AW407" s="12" t="s">
        <v>41</v>
      </c>
      <c r="AX407" s="12" t="s">
        <v>82</v>
      </c>
      <c r="AY407" s="251" t="s">
        <v>139</v>
      </c>
    </row>
    <row r="408" s="1" customFormat="1" ht="25.5" customHeight="1">
      <c r="B408" s="46"/>
      <c r="C408" s="263" t="s">
        <v>583</v>
      </c>
      <c r="D408" s="263" t="s">
        <v>290</v>
      </c>
      <c r="E408" s="264" t="s">
        <v>584</v>
      </c>
      <c r="F408" s="265" t="s">
        <v>585</v>
      </c>
      <c r="G408" s="266" t="s">
        <v>195</v>
      </c>
      <c r="H408" s="267">
        <v>13</v>
      </c>
      <c r="I408" s="268"/>
      <c r="J408" s="269">
        <f>ROUND(I408*H408,2)</f>
        <v>0</v>
      </c>
      <c r="K408" s="265" t="s">
        <v>145</v>
      </c>
      <c r="L408" s="270"/>
      <c r="M408" s="271" t="s">
        <v>34</v>
      </c>
      <c r="N408" s="272" t="s">
        <v>48</v>
      </c>
      <c r="O408" s="47"/>
      <c r="P408" s="225">
        <f>O408*H408</f>
        <v>0</v>
      </c>
      <c r="Q408" s="225">
        <v>0.00077999999999999999</v>
      </c>
      <c r="R408" s="225">
        <f>Q408*H408</f>
        <v>0.01014</v>
      </c>
      <c r="S408" s="225">
        <v>0</v>
      </c>
      <c r="T408" s="226">
        <f>S408*H408</f>
        <v>0</v>
      </c>
      <c r="AR408" s="23" t="s">
        <v>586</v>
      </c>
      <c r="AT408" s="23" t="s">
        <v>290</v>
      </c>
      <c r="AU408" s="23" t="s">
        <v>92</v>
      </c>
      <c r="AY408" s="23" t="s">
        <v>139</v>
      </c>
      <c r="BE408" s="227">
        <f>IF(N408="základní",J408,0)</f>
        <v>0</v>
      </c>
      <c r="BF408" s="227">
        <f>IF(N408="snížená",J408,0)</f>
        <v>0</v>
      </c>
      <c r="BG408" s="227">
        <f>IF(N408="zákl. přenesená",J408,0)</f>
        <v>0</v>
      </c>
      <c r="BH408" s="227">
        <f>IF(N408="sníž. přenesená",J408,0)</f>
        <v>0</v>
      </c>
      <c r="BI408" s="227">
        <f>IF(N408="nulová",J408,0)</f>
        <v>0</v>
      </c>
      <c r="BJ408" s="23" t="s">
        <v>82</v>
      </c>
      <c r="BK408" s="227">
        <f>ROUND(I408*H408,2)</f>
        <v>0</v>
      </c>
      <c r="BL408" s="23" t="s">
        <v>586</v>
      </c>
      <c r="BM408" s="23" t="s">
        <v>587</v>
      </c>
    </row>
    <row r="409" s="12" customFormat="1">
      <c r="B409" s="241"/>
      <c r="C409" s="242"/>
      <c r="D409" s="228" t="s">
        <v>150</v>
      </c>
      <c r="E409" s="243" t="s">
        <v>34</v>
      </c>
      <c r="F409" s="244" t="s">
        <v>588</v>
      </c>
      <c r="G409" s="242"/>
      <c r="H409" s="245">
        <v>13</v>
      </c>
      <c r="I409" s="246"/>
      <c r="J409" s="242"/>
      <c r="K409" s="242"/>
      <c r="L409" s="247"/>
      <c r="M409" s="248"/>
      <c r="N409" s="249"/>
      <c r="O409" s="249"/>
      <c r="P409" s="249"/>
      <c r="Q409" s="249"/>
      <c r="R409" s="249"/>
      <c r="S409" s="249"/>
      <c r="T409" s="250"/>
      <c r="AT409" s="251" t="s">
        <v>150</v>
      </c>
      <c r="AU409" s="251" t="s">
        <v>92</v>
      </c>
      <c r="AV409" s="12" t="s">
        <v>92</v>
      </c>
      <c r="AW409" s="12" t="s">
        <v>41</v>
      </c>
      <c r="AX409" s="12" t="s">
        <v>82</v>
      </c>
      <c r="AY409" s="251" t="s">
        <v>139</v>
      </c>
    </row>
    <row r="410" s="1" customFormat="1" ht="38.25" customHeight="1">
      <c r="B410" s="46"/>
      <c r="C410" s="216" t="s">
        <v>589</v>
      </c>
      <c r="D410" s="216" t="s">
        <v>141</v>
      </c>
      <c r="E410" s="217" t="s">
        <v>590</v>
      </c>
      <c r="F410" s="218" t="s">
        <v>591</v>
      </c>
      <c r="G410" s="219" t="s">
        <v>195</v>
      </c>
      <c r="H410" s="220">
        <v>35</v>
      </c>
      <c r="I410" s="221"/>
      <c r="J410" s="222">
        <f>ROUND(I410*H410,2)</f>
        <v>0</v>
      </c>
      <c r="K410" s="218" t="s">
        <v>145</v>
      </c>
      <c r="L410" s="72"/>
      <c r="M410" s="223" t="s">
        <v>34</v>
      </c>
      <c r="N410" s="224" t="s">
        <v>48</v>
      </c>
      <c r="O410" s="47"/>
      <c r="P410" s="225">
        <f>O410*H410</f>
        <v>0</v>
      </c>
      <c r="Q410" s="225">
        <v>0</v>
      </c>
      <c r="R410" s="225">
        <f>Q410*H410</f>
        <v>0</v>
      </c>
      <c r="S410" s="225">
        <v>0</v>
      </c>
      <c r="T410" s="226">
        <f>S410*H410</f>
        <v>0</v>
      </c>
      <c r="AR410" s="23" t="s">
        <v>475</v>
      </c>
      <c r="AT410" s="23" t="s">
        <v>141</v>
      </c>
      <c r="AU410" s="23" t="s">
        <v>92</v>
      </c>
      <c r="AY410" s="23" t="s">
        <v>139</v>
      </c>
      <c r="BE410" s="227">
        <f>IF(N410="základní",J410,0)</f>
        <v>0</v>
      </c>
      <c r="BF410" s="227">
        <f>IF(N410="snížená",J410,0)</f>
        <v>0</v>
      </c>
      <c r="BG410" s="227">
        <f>IF(N410="zákl. přenesená",J410,0)</f>
        <v>0</v>
      </c>
      <c r="BH410" s="227">
        <f>IF(N410="sníž. přenesená",J410,0)</f>
        <v>0</v>
      </c>
      <c r="BI410" s="227">
        <f>IF(N410="nulová",J410,0)</f>
        <v>0</v>
      </c>
      <c r="BJ410" s="23" t="s">
        <v>82</v>
      </c>
      <c r="BK410" s="227">
        <f>ROUND(I410*H410,2)</f>
        <v>0</v>
      </c>
      <c r="BL410" s="23" t="s">
        <v>475</v>
      </c>
      <c r="BM410" s="23" t="s">
        <v>592</v>
      </c>
    </row>
    <row r="411" s="11" customFormat="1">
      <c r="B411" s="231"/>
      <c r="C411" s="232"/>
      <c r="D411" s="228" t="s">
        <v>150</v>
      </c>
      <c r="E411" s="233" t="s">
        <v>34</v>
      </c>
      <c r="F411" s="234" t="s">
        <v>564</v>
      </c>
      <c r="G411" s="232"/>
      <c r="H411" s="233" t="s">
        <v>34</v>
      </c>
      <c r="I411" s="235"/>
      <c r="J411" s="232"/>
      <c r="K411" s="232"/>
      <c r="L411" s="236"/>
      <c r="M411" s="237"/>
      <c r="N411" s="238"/>
      <c r="O411" s="238"/>
      <c r="P411" s="238"/>
      <c r="Q411" s="238"/>
      <c r="R411" s="238"/>
      <c r="S411" s="238"/>
      <c r="T411" s="239"/>
      <c r="AT411" s="240" t="s">
        <v>150</v>
      </c>
      <c r="AU411" s="240" t="s">
        <v>92</v>
      </c>
      <c r="AV411" s="11" t="s">
        <v>82</v>
      </c>
      <c r="AW411" s="11" t="s">
        <v>41</v>
      </c>
      <c r="AX411" s="11" t="s">
        <v>77</v>
      </c>
      <c r="AY411" s="240" t="s">
        <v>139</v>
      </c>
    </row>
    <row r="412" s="12" customFormat="1">
      <c r="B412" s="241"/>
      <c r="C412" s="242"/>
      <c r="D412" s="228" t="s">
        <v>150</v>
      </c>
      <c r="E412" s="243" t="s">
        <v>34</v>
      </c>
      <c r="F412" s="244" t="s">
        <v>565</v>
      </c>
      <c r="G412" s="242"/>
      <c r="H412" s="245">
        <v>22</v>
      </c>
      <c r="I412" s="246"/>
      <c r="J412" s="242"/>
      <c r="K412" s="242"/>
      <c r="L412" s="247"/>
      <c r="M412" s="248"/>
      <c r="N412" s="249"/>
      <c r="O412" s="249"/>
      <c r="P412" s="249"/>
      <c r="Q412" s="249"/>
      <c r="R412" s="249"/>
      <c r="S412" s="249"/>
      <c r="T412" s="250"/>
      <c r="AT412" s="251" t="s">
        <v>150</v>
      </c>
      <c r="AU412" s="251" t="s">
        <v>92</v>
      </c>
      <c r="AV412" s="12" t="s">
        <v>92</v>
      </c>
      <c r="AW412" s="12" t="s">
        <v>41</v>
      </c>
      <c r="AX412" s="12" t="s">
        <v>77</v>
      </c>
      <c r="AY412" s="251" t="s">
        <v>139</v>
      </c>
    </row>
    <row r="413" s="11" customFormat="1">
      <c r="B413" s="231"/>
      <c r="C413" s="232"/>
      <c r="D413" s="228" t="s">
        <v>150</v>
      </c>
      <c r="E413" s="233" t="s">
        <v>34</v>
      </c>
      <c r="F413" s="234" t="s">
        <v>566</v>
      </c>
      <c r="G413" s="232"/>
      <c r="H413" s="233" t="s">
        <v>34</v>
      </c>
      <c r="I413" s="235"/>
      <c r="J413" s="232"/>
      <c r="K413" s="232"/>
      <c r="L413" s="236"/>
      <c r="M413" s="237"/>
      <c r="N413" s="238"/>
      <c r="O413" s="238"/>
      <c r="P413" s="238"/>
      <c r="Q413" s="238"/>
      <c r="R413" s="238"/>
      <c r="S413" s="238"/>
      <c r="T413" s="239"/>
      <c r="AT413" s="240" t="s">
        <v>150</v>
      </c>
      <c r="AU413" s="240" t="s">
        <v>92</v>
      </c>
      <c r="AV413" s="11" t="s">
        <v>82</v>
      </c>
      <c r="AW413" s="11" t="s">
        <v>41</v>
      </c>
      <c r="AX413" s="11" t="s">
        <v>77</v>
      </c>
      <c r="AY413" s="240" t="s">
        <v>139</v>
      </c>
    </row>
    <row r="414" s="12" customFormat="1">
      <c r="B414" s="241"/>
      <c r="C414" s="242"/>
      <c r="D414" s="228" t="s">
        <v>150</v>
      </c>
      <c r="E414" s="243" t="s">
        <v>34</v>
      </c>
      <c r="F414" s="244" t="s">
        <v>567</v>
      </c>
      <c r="G414" s="242"/>
      <c r="H414" s="245">
        <v>13</v>
      </c>
      <c r="I414" s="246"/>
      <c r="J414" s="242"/>
      <c r="K414" s="242"/>
      <c r="L414" s="247"/>
      <c r="M414" s="248"/>
      <c r="N414" s="249"/>
      <c r="O414" s="249"/>
      <c r="P414" s="249"/>
      <c r="Q414" s="249"/>
      <c r="R414" s="249"/>
      <c r="S414" s="249"/>
      <c r="T414" s="250"/>
      <c r="AT414" s="251" t="s">
        <v>150</v>
      </c>
      <c r="AU414" s="251" t="s">
        <v>92</v>
      </c>
      <c r="AV414" s="12" t="s">
        <v>92</v>
      </c>
      <c r="AW414" s="12" t="s">
        <v>41</v>
      </c>
      <c r="AX414" s="12" t="s">
        <v>77</v>
      </c>
      <c r="AY414" s="251" t="s">
        <v>139</v>
      </c>
    </row>
    <row r="415" s="13" customFormat="1">
      <c r="B415" s="252"/>
      <c r="C415" s="253"/>
      <c r="D415" s="228" t="s">
        <v>150</v>
      </c>
      <c r="E415" s="254" t="s">
        <v>34</v>
      </c>
      <c r="F415" s="255" t="s">
        <v>154</v>
      </c>
      <c r="G415" s="253"/>
      <c r="H415" s="256">
        <v>35</v>
      </c>
      <c r="I415" s="257"/>
      <c r="J415" s="253"/>
      <c r="K415" s="253"/>
      <c r="L415" s="258"/>
      <c r="M415" s="259"/>
      <c r="N415" s="260"/>
      <c r="O415" s="260"/>
      <c r="P415" s="260"/>
      <c r="Q415" s="260"/>
      <c r="R415" s="260"/>
      <c r="S415" s="260"/>
      <c r="T415" s="261"/>
      <c r="AT415" s="262" t="s">
        <v>150</v>
      </c>
      <c r="AU415" s="262" t="s">
        <v>92</v>
      </c>
      <c r="AV415" s="13" t="s">
        <v>146</v>
      </c>
      <c r="AW415" s="13" t="s">
        <v>41</v>
      </c>
      <c r="AX415" s="13" t="s">
        <v>82</v>
      </c>
      <c r="AY415" s="262" t="s">
        <v>139</v>
      </c>
    </row>
    <row r="416" s="1" customFormat="1" ht="16.5" customHeight="1">
      <c r="B416" s="46"/>
      <c r="C416" s="216" t="s">
        <v>593</v>
      </c>
      <c r="D416" s="216" t="s">
        <v>141</v>
      </c>
      <c r="E416" s="217" t="s">
        <v>594</v>
      </c>
      <c r="F416" s="218" t="s">
        <v>595</v>
      </c>
      <c r="G416" s="219" t="s">
        <v>596</v>
      </c>
      <c r="H416" s="273"/>
      <c r="I416" s="221"/>
      <c r="J416" s="222">
        <f>ROUND(I416*H416,2)</f>
        <v>0</v>
      </c>
      <c r="K416" s="218" t="s">
        <v>34</v>
      </c>
      <c r="L416" s="72"/>
      <c r="M416" s="223" t="s">
        <v>34</v>
      </c>
      <c r="N416" s="224" t="s">
        <v>48</v>
      </c>
      <c r="O416" s="47"/>
      <c r="P416" s="225">
        <f>O416*H416</f>
        <v>0</v>
      </c>
      <c r="Q416" s="225">
        <v>0</v>
      </c>
      <c r="R416" s="225">
        <f>Q416*H416</f>
        <v>0</v>
      </c>
      <c r="S416" s="225">
        <v>0</v>
      </c>
      <c r="T416" s="226">
        <f>S416*H416</f>
        <v>0</v>
      </c>
      <c r="AR416" s="23" t="s">
        <v>475</v>
      </c>
      <c r="AT416" s="23" t="s">
        <v>141</v>
      </c>
      <c r="AU416" s="23" t="s">
        <v>92</v>
      </c>
      <c r="AY416" s="23" t="s">
        <v>139</v>
      </c>
      <c r="BE416" s="227">
        <f>IF(N416="základní",J416,0)</f>
        <v>0</v>
      </c>
      <c r="BF416" s="227">
        <f>IF(N416="snížená",J416,0)</f>
        <v>0</v>
      </c>
      <c r="BG416" s="227">
        <f>IF(N416="zákl. přenesená",J416,0)</f>
        <v>0</v>
      </c>
      <c r="BH416" s="227">
        <f>IF(N416="sníž. přenesená",J416,0)</f>
        <v>0</v>
      </c>
      <c r="BI416" s="227">
        <f>IF(N416="nulová",J416,0)</f>
        <v>0</v>
      </c>
      <c r="BJ416" s="23" t="s">
        <v>82</v>
      </c>
      <c r="BK416" s="227">
        <f>ROUND(I416*H416,2)</f>
        <v>0</v>
      </c>
      <c r="BL416" s="23" t="s">
        <v>475</v>
      </c>
      <c r="BM416" s="23" t="s">
        <v>597</v>
      </c>
    </row>
    <row r="417" s="1" customFormat="1" ht="16.5" customHeight="1">
      <c r="B417" s="46"/>
      <c r="C417" s="216" t="s">
        <v>598</v>
      </c>
      <c r="D417" s="216" t="s">
        <v>141</v>
      </c>
      <c r="E417" s="217" t="s">
        <v>599</v>
      </c>
      <c r="F417" s="218" t="s">
        <v>600</v>
      </c>
      <c r="G417" s="219" t="s">
        <v>596</v>
      </c>
      <c r="H417" s="273"/>
      <c r="I417" s="221"/>
      <c r="J417" s="222">
        <f>ROUND(I417*H417,2)</f>
        <v>0</v>
      </c>
      <c r="K417" s="218" t="s">
        <v>34</v>
      </c>
      <c r="L417" s="72"/>
      <c r="M417" s="223" t="s">
        <v>34</v>
      </c>
      <c r="N417" s="224" t="s">
        <v>48</v>
      </c>
      <c r="O417" s="47"/>
      <c r="P417" s="225">
        <f>O417*H417</f>
        <v>0</v>
      </c>
      <c r="Q417" s="225">
        <v>0</v>
      </c>
      <c r="R417" s="225">
        <f>Q417*H417</f>
        <v>0</v>
      </c>
      <c r="S417" s="225">
        <v>0</v>
      </c>
      <c r="T417" s="226">
        <f>S417*H417</f>
        <v>0</v>
      </c>
      <c r="AR417" s="23" t="s">
        <v>475</v>
      </c>
      <c r="AT417" s="23" t="s">
        <v>141</v>
      </c>
      <c r="AU417" s="23" t="s">
        <v>92</v>
      </c>
      <c r="AY417" s="23" t="s">
        <v>139</v>
      </c>
      <c r="BE417" s="227">
        <f>IF(N417="základní",J417,0)</f>
        <v>0</v>
      </c>
      <c r="BF417" s="227">
        <f>IF(N417="snížená",J417,0)</f>
        <v>0</v>
      </c>
      <c r="BG417" s="227">
        <f>IF(N417="zákl. přenesená",J417,0)</f>
        <v>0</v>
      </c>
      <c r="BH417" s="227">
        <f>IF(N417="sníž. přenesená",J417,0)</f>
        <v>0</v>
      </c>
      <c r="BI417" s="227">
        <f>IF(N417="nulová",J417,0)</f>
        <v>0</v>
      </c>
      <c r="BJ417" s="23" t="s">
        <v>82</v>
      </c>
      <c r="BK417" s="227">
        <f>ROUND(I417*H417,2)</f>
        <v>0</v>
      </c>
      <c r="BL417" s="23" t="s">
        <v>475</v>
      </c>
      <c r="BM417" s="23" t="s">
        <v>601</v>
      </c>
    </row>
    <row r="418" s="1" customFormat="1" ht="16.5" customHeight="1">
      <c r="B418" s="46"/>
      <c r="C418" s="216" t="s">
        <v>602</v>
      </c>
      <c r="D418" s="216" t="s">
        <v>141</v>
      </c>
      <c r="E418" s="217" t="s">
        <v>603</v>
      </c>
      <c r="F418" s="218" t="s">
        <v>604</v>
      </c>
      <c r="G418" s="219" t="s">
        <v>596</v>
      </c>
      <c r="H418" s="273"/>
      <c r="I418" s="221"/>
      <c r="J418" s="222">
        <f>ROUND(I418*H418,2)</f>
        <v>0</v>
      </c>
      <c r="K418" s="218" t="s">
        <v>34</v>
      </c>
      <c r="L418" s="72"/>
      <c r="M418" s="223" t="s">
        <v>34</v>
      </c>
      <c r="N418" s="224" t="s">
        <v>48</v>
      </c>
      <c r="O418" s="47"/>
      <c r="P418" s="225">
        <f>O418*H418</f>
        <v>0</v>
      </c>
      <c r="Q418" s="225">
        <v>0</v>
      </c>
      <c r="R418" s="225">
        <f>Q418*H418</f>
        <v>0</v>
      </c>
      <c r="S418" s="225">
        <v>0</v>
      </c>
      <c r="T418" s="226">
        <f>S418*H418</f>
        <v>0</v>
      </c>
      <c r="AR418" s="23" t="s">
        <v>475</v>
      </c>
      <c r="AT418" s="23" t="s">
        <v>141</v>
      </c>
      <c r="AU418" s="23" t="s">
        <v>92</v>
      </c>
      <c r="AY418" s="23" t="s">
        <v>139</v>
      </c>
      <c r="BE418" s="227">
        <f>IF(N418="základní",J418,0)</f>
        <v>0</v>
      </c>
      <c r="BF418" s="227">
        <f>IF(N418="snížená",J418,0)</f>
        <v>0</v>
      </c>
      <c r="BG418" s="227">
        <f>IF(N418="zákl. přenesená",J418,0)</f>
        <v>0</v>
      </c>
      <c r="BH418" s="227">
        <f>IF(N418="sníž. přenesená",J418,0)</f>
        <v>0</v>
      </c>
      <c r="BI418" s="227">
        <f>IF(N418="nulová",J418,0)</f>
        <v>0</v>
      </c>
      <c r="BJ418" s="23" t="s">
        <v>82</v>
      </c>
      <c r="BK418" s="227">
        <f>ROUND(I418*H418,2)</f>
        <v>0</v>
      </c>
      <c r="BL418" s="23" t="s">
        <v>475</v>
      </c>
      <c r="BM418" s="23" t="s">
        <v>605</v>
      </c>
    </row>
    <row r="419" s="10" customFormat="1" ht="37.44" customHeight="1">
      <c r="B419" s="200"/>
      <c r="C419" s="201"/>
      <c r="D419" s="202" t="s">
        <v>76</v>
      </c>
      <c r="E419" s="203" t="s">
        <v>606</v>
      </c>
      <c r="F419" s="203" t="s">
        <v>607</v>
      </c>
      <c r="G419" s="201"/>
      <c r="H419" s="201"/>
      <c r="I419" s="204"/>
      <c r="J419" s="205">
        <f>BK419</f>
        <v>0</v>
      </c>
      <c r="K419" s="201"/>
      <c r="L419" s="206"/>
      <c r="M419" s="207"/>
      <c r="N419" s="208"/>
      <c r="O419" s="208"/>
      <c r="P419" s="209">
        <f>P420+P424+P426+P430</f>
        <v>0</v>
      </c>
      <c r="Q419" s="208"/>
      <c r="R419" s="209">
        <f>R420+R424+R426+R430</f>
        <v>0</v>
      </c>
      <c r="S419" s="208"/>
      <c r="T419" s="210">
        <f>T420+T424+T426+T430</f>
        <v>0</v>
      </c>
      <c r="AR419" s="211" t="s">
        <v>169</v>
      </c>
      <c r="AT419" s="212" t="s">
        <v>76</v>
      </c>
      <c r="AU419" s="212" t="s">
        <v>77</v>
      </c>
      <c r="AY419" s="211" t="s">
        <v>139</v>
      </c>
      <c r="BK419" s="213">
        <f>BK420+BK424+BK426+BK430</f>
        <v>0</v>
      </c>
    </row>
    <row r="420" s="10" customFormat="1" ht="19.92" customHeight="1">
      <c r="B420" s="200"/>
      <c r="C420" s="201"/>
      <c r="D420" s="202" t="s">
        <v>76</v>
      </c>
      <c r="E420" s="214" t="s">
        <v>608</v>
      </c>
      <c r="F420" s="214" t="s">
        <v>609</v>
      </c>
      <c r="G420" s="201"/>
      <c r="H420" s="201"/>
      <c r="I420" s="204"/>
      <c r="J420" s="215">
        <f>BK420</f>
        <v>0</v>
      </c>
      <c r="K420" s="201"/>
      <c r="L420" s="206"/>
      <c r="M420" s="207"/>
      <c r="N420" s="208"/>
      <c r="O420" s="208"/>
      <c r="P420" s="209">
        <f>SUM(P421:P423)</f>
        <v>0</v>
      </c>
      <c r="Q420" s="208"/>
      <c r="R420" s="209">
        <f>SUM(R421:R423)</f>
        <v>0</v>
      </c>
      <c r="S420" s="208"/>
      <c r="T420" s="210">
        <f>SUM(T421:T423)</f>
        <v>0</v>
      </c>
      <c r="AR420" s="211" t="s">
        <v>169</v>
      </c>
      <c r="AT420" s="212" t="s">
        <v>76</v>
      </c>
      <c r="AU420" s="212" t="s">
        <v>82</v>
      </c>
      <c r="AY420" s="211" t="s">
        <v>139</v>
      </c>
      <c r="BK420" s="213">
        <f>SUM(BK421:BK423)</f>
        <v>0</v>
      </c>
    </row>
    <row r="421" s="1" customFormat="1" ht="16.5" customHeight="1">
      <c r="B421" s="46"/>
      <c r="C421" s="216" t="s">
        <v>610</v>
      </c>
      <c r="D421" s="216" t="s">
        <v>141</v>
      </c>
      <c r="E421" s="217" t="s">
        <v>611</v>
      </c>
      <c r="F421" s="218" t="s">
        <v>612</v>
      </c>
      <c r="G421" s="219" t="s">
        <v>448</v>
      </c>
      <c r="H421" s="220">
        <v>1</v>
      </c>
      <c r="I421" s="221"/>
      <c r="J421" s="222">
        <f>ROUND(I421*H421,2)</f>
        <v>0</v>
      </c>
      <c r="K421" s="218" t="s">
        <v>145</v>
      </c>
      <c r="L421" s="72"/>
      <c r="M421" s="223" t="s">
        <v>34</v>
      </c>
      <c r="N421" s="224" t="s">
        <v>48</v>
      </c>
      <c r="O421" s="47"/>
      <c r="P421" s="225">
        <f>O421*H421</f>
        <v>0</v>
      </c>
      <c r="Q421" s="225">
        <v>0</v>
      </c>
      <c r="R421" s="225">
        <f>Q421*H421</f>
        <v>0</v>
      </c>
      <c r="S421" s="225">
        <v>0</v>
      </c>
      <c r="T421" s="226">
        <f>S421*H421</f>
        <v>0</v>
      </c>
      <c r="AR421" s="23" t="s">
        <v>613</v>
      </c>
      <c r="AT421" s="23" t="s">
        <v>141</v>
      </c>
      <c r="AU421" s="23" t="s">
        <v>92</v>
      </c>
      <c r="AY421" s="23" t="s">
        <v>139</v>
      </c>
      <c r="BE421" s="227">
        <f>IF(N421="základní",J421,0)</f>
        <v>0</v>
      </c>
      <c r="BF421" s="227">
        <f>IF(N421="snížená",J421,0)</f>
        <v>0</v>
      </c>
      <c r="BG421" s="227">
        <f>IF(N421="zákl. přenesená",J421,0)</f>
        <v>0</v>
      </c>
      <c r="BH421" s="227">
        <f>IF(N421="sníž. přenesená",J421,0)</f>
        <v>0</v>
      </c>
      <c r="BI421" s="227">
        <f>IF(N421="nulová",J421,0)</f>
        <v>0</v>
      </c>
      <c r="BJ421" s="23" t="s">
        <v>82</v>
      </c>
      <c r="BK421" s="227">
        <f>ROUND(I421*H421,2)</f>
        <v>0</v>
      </c>
      <c r="BL421" s="23" t="s">
        <v>613</v>
      </c>
      <c r="BM421" s="23" t="s">
        <v>614</v>
      </c>
    </row>
    <row r="422" s="11" customFormat="1">
      <c r="B422" s="231"/>
      <c r="C422" s="232"/>
      <c r="D422" s="228" t="s">
        <v>150</v>
      </c>
      <c r="E422" s="233" t="s">
        <v>34</v>
      </c>
      <c r="F422" s="234" t="s">
        <v>615</v>
      </c>
      <c r="G422" s="232"/>
      <c r="H422" s="233" t="s">
        <v>34</v>
      </c>
      <c r="I422" s="235"/>
      <c r="J422" s="232"/>
      <c r="K422" s="232"/>
      <c r="L422" s="236"/>
      <c r="M422" s="237"/>
      <c r="N422" s="238"/>
      <c r="O422" s="238"/>
      <c r="P422" s="238"/>
      <c r="Q422" s="238"/>
      <c r="R422" s="238"/>
      <c r="S422" s="238"/>
      <c r="T422" s="239"/>
      <c r="AT422" s="240" t="s">
        <v>150</v>
      </c>
      <c r="AU422" s="240" t="s">
        <v>92</v>
      </c>
      <c r="AV422" s="11" t="s">
        <v>82</v>
      </c>
      <c r="AW422" s="11" t="s">
        <v>41</v>
      </c>
      <c r="AX422" s="11" t="s">
        <v>77</v>
      </c>
      <c r="AY422" s="240" t="s">
        <v>139</v>
      </c>
    </row>
    <row r="423" s="12" customFormat="1">
      <c r="B423" s="241"/>
      <c r="C423" s="242"/>
      <c r="D423" s="228" t="s">
        <v>150</v>
      </c>
      <c r="E423" s="243" t="s">
        <v>34</v>
      </c>
      <c r="F423" s="244" t="s">
        <v>82</v>
      </c>
      <c r="G423" s="242"/>
      <c r="H423" s="245">
        <v>1</v>
      </c>
      <c r="I423" s="246"/>
      <c r="J423" s="242"/>
      <c r="K423" s="242"/>
      <c r="L423" s="247"/>
      <c r="M423" s="248"/>
      <c r="N423" s="249"/>
      <c r="O423" s="249"/>
      <c r="P423" s="249"/>
      <c r="Q423" s="249"/>
      <c r="R423" s="249"/>
      <c r="S423" s="249"/>
      <c r="T423" s="250"/>
      <c r="AT423" s="251" t="s">
        <v>150</v>
      </c>
      <c r="AU423" s="251" t="s">
        <v>92</v>
      </c>
      <c r="AV423" s="12" t="s">
        <v>92</v>
      </c>
      <c r="AW423" s="12" t="s">
        <v>41</v>
      </c>
      <c r="AX423" s="12" t="s">
        <v>82</v>
      </c>
      <c r="AY423" s="251" t="s">
        <v>139</v>
      </c>
    </row>
    <row r="424" s="10" customFormat="1" ht="29.88" customHeight="1">
      <c r="B424" s="200"/>
      <c r="C424" s="201"/>
      <c r="D424" s="202" t="s">
        <v>76</v>
      </c>
      <c r="E424" s="214" t="s">
        <v>616</v>
      </c>
      <c r="F424" s="214" t="s">
        <v>617</v>
      </c>
      <c r="G424" s="201"/>
      <c r="H424" s="201"/>
      <c r="I424" s="204"/>
      <c r="J424" s="215">
        <f>BK424</f>
        <v>0</v>
      </c>
      <c r="K424" s="201"/>
      <c r="L424" s="206"/>
      <c r="M424" s="207"/>
      <c r="N424" s="208"/>
      <c r="O424" s="208"/>
      <c r="P424" s="209">
        <f>P425</f>
        <v>0</v>
      </c>
      <c r="Q424" s="208"/>
      <c r="R424" s="209">
        <f>R425</f>
        <v>0</v>
      </c>
      <c r="S424" s="208"/>
      <c r="T424" s="210">
        <f>T425</f>
        <v>0</v>
      </c>
      <c r="AR424" s="211" t="s">
        <v>169</v>
      </c>
      <c r="AT424" s="212" t="s">
        <v>76</v>
      </c>
      <c r="AU424" s="212" t="s">
        <v>82</v>
      </c>
      <c r="AY424" s="211" t="s">
        <v>139</v>
      </c>
      <c r="BK424" s="213">
        <f>BK425</f>
        <v>0</v>
      </c>
    </row>
    <row r="425" s="1" customFormat="1" ht="16.5" customHeight="1">
      <c r="B425" s="46"/>
      <c r="C425" s="216" t="s">
        <v>618</v>
      </c>
      <c r="D425" s="216" t="s">
        <v>141</v>
      </c>
      <c r="E425" s="217" t="s">
        <v>619</v>
      </c>
      <c r="F425" s="218" t="s">
        <v>617</v>
      </c>
      <c r="G425" s="219" t="s">
        <v>448</v>
      </c>
      <c r="H425" s="220">
        <v>1</v>
      </c>
      <c r="I425" s="221"/>
      <c r="J425" s="222">
        <f>ROUND(I425*H425,2)</f>
        <v>0</v>
      </c>
      <c r="K425" s="218" t="s">
        <v>145</v>
      </c>
      <c r="L425" s="72"/>
      <c r="M425" s="223" t="s">
        <v>34</v>
      </c>
      <c r="N425" s="224" t="s">
        <v>48</v>
      </c>
      <c r="O425" s="47"/>
      <c r="P425" s="225">
        <f>O425*H425</f>
        <v>0</v>
      </c>
      <c r="Q425" s="225">
        <v>0</v>
      </c>
      <c r="R425" s="225">
        <f>Q425*H425</f>
        <v>0</v>
      </c>
      <c r="S425" s="225">
        <v>0</v>
      </c>
      <c r="T425" s="226">
        <f>S425*H425</f>
        <v>0</v>
      </c>
      <c r="AR425" s="23" t="s">
        <v>613</v>
      </c>
      <c r="AT425" s="23" t="s">
        <v>141</v>
      </c>
      <c r="AU425" s="23" t="s">
        <v>92</v>
      </c>
      <c r="AY425" s="23" t="s">
        <v>139</v>
      </c>
      <c r="BE425" s="227">
        <f>IF(N425="základní",J425,0)</f>
        <v>0</v>
      </c>
      <c r="BF425" s="227">
        <f>IF(N425="snížená",J425,0)</f>
        <v>0</v>
      </c>
      <c r="BG425" s="227">
        <f>IF(N425="zákl. přenesená",J425,0)</f>
        <v>0</v>
      </c>
      <c r="BH425" s="227">
        <f>IF(N425="sníž. přenesená",J425,0)</f>
        <v>0</v>
      </c>
      <c r="BI425" s="227">
        <f>IF(N425="nulová",J425,0)</f>
        <v>0</v>
      </c>
      <c r="BJ425" s="23" t="s">
        <v>82</v>
      </c>
      <c r="BK425" s="227">
        <f>ROUND(I425*H425,2)</f>
        <v>0</v>
      </c>
      <c r="BL425" s="23" t="s">
        <v>613</v>
      </c>
      <c r="BM425" s="23" t="s">
        <v>620</v>
      </c>
    </row>
    <row r="426" s="10" customFormat="1" ht="29.88" customHeight="1">
      <c r="B426" s="200"/>
      <c r="C426" s="201"/>
      <c r="D426" s="202" t="s">
        <v>76</v>
      </c>
      <c r="E426" s="214" t="s">
        <v>621</v>
      </c>
      <c r="F426" s="214" t="s">
        <v>622</v>
      </c>
      <c r="G426" s="201"/>
      <c r="H426" s="201"/>
      <c r="I426" s="204"/>
      <c r="J426" s="215">
        <f>BK426</f>
        <v>0</v>
      </c>
      <c r="K426" s="201"/>
      <c r="L426" s="206"/>
      <c r="M426" s="207"/>
      <c r="N426" s="208"/>
      <c r="O426" s="208"/>
      <c r="P426" s="209">
        <f>SUM(P427:P429)</f>
        <v>0</v>
      </c>
      <c r="Q426" s="208"/>
      <c r="R426" s="209">
        <f>SUM(R427:R429)</f>
        <v>0</v>
      </c>
      <c r="S426" s="208"/>
      <c r="T426" s="210">
        <f>SUM(T427:T429)</f>
        <v>0</v>
      </c>
      <c r="AR426" s="211" t="s">
        <v>169</v>
      </c>
      <c r="AT426" s="212" t="s">
        <v>76</v>
      </c>
      <c r="AU426" s="212" t="s">
        <v>82</v>
      </c>
      <c r="AY426" s="211" t="s">
        <v>139</v>
      </c>
      <c r="BK426" s="213">
        <f>SUM(BK427:BK429)</f>
        <v>0</v>
      </c>
    </row>
    <row r="427" s="1" customFormat="1" ht="16.5" customHeight="1">
      <c r="B427" s="46"/>
      <c r="C427" s="216" t="s">
        <v>623</v>
      </c>
      <c r="D427" s="216" t="s">
        <v>141</v>
      </c>
      <c r="E427" s="217" t="s">
        <v>624</v>
      </c>
      <c r="F427" s="218" t="s">
        <v>625</v>
      </c>
      <c r="G427" s="219" t="s">
        <v>157</v>
      </c>
      <c r="H427" s="220">
        <v>2</v>
      </c>
      <c r="I427" s="221"/>
      <c r="J427" s="222">
        <f>ROUND(I427*H427,2)</f>
        <v>0</v>
      </c>
      <c r="K427" s="218" t="s">
        <v>145</v>
      </c>
      <c r="L427" s="72"/>
      <c r="M427" s="223" t="s">
        <v>34</v>
      </c>
      <c r="N427" s="224" t="s">
        <v>48</v>
      </c>
      <c r="O427" s="47"/>
      <c r="P427" s="225">
        <f>O427*H427</f>
        <v>0</v>
      </c>
      <c r="Q427" s="225">
        <v>0</v>
      </c>
      <c r="R427" s="225">
        <f>Q427*H427</f>
        <v>0</v>
      </c>
      <c r="S427" s="225">
        <v>0</v>
      </c>
      <c r="T427" s="226">
        <f>S427*H427</f>
        <v>0</v>
      </c>
      <c r="AR427" s="23" t="s">
        <v>613</v>
      </c>
      <c r="AT427" s="23" t="s">
        <v>141</v>
      </c>
      <c r="AU427" s="23" t="s">
        <v>92</v>
      </c>
      <c r="AY427" s="23" t="s">
        <v>139</v>
      </c>
      <c r="BE427" s="227">
        <f>IF(N427="základní",J427,0)</f>
        <v>0</v>
      </c>
      <c r="BF427" s="227">
        <f>IF(N427="snížená",J427,0)</f>
        <v>0</v>
      </c>
      <c r="BG427" s="227">
        <f>IF(N427="zákl. přenesená",J427,0)</f>
        <v>0</v>
      </c>
      <c r="BH427" s="227">
        <f>IF(N427="sníž. přenesená",J427,0)</f>
        <v>0</v>
      </c>
      <c r="BI427" s="227">
        <f>IF(N427="nulová",J427,0)</f>
        <v>0</v>
      </c>
      <c r="BJ427" s="23" t="s">
        <v>82</v>
      </c>
      <c r="BK427" s="227">
        <f>ROUND(I427*H427,2)</f>
        <v>0</v>
      </c>
      <c r="BL427" s="23" t="s">
        <v>613</v>
      </c>
      <c r="BM427" s="23" t="s">
        <v>626</v>
      </c>
    </row>
    <row r="428" s="11" customFormat="1">
      <c r="B428" s="231"/>
      <c r="C428" s="232"/>
      <c r="D428" s="228" t="s">
        <v>150</v>
      </c>
      <c r="E428" s="233" t="s">
        <v>34</v>
      </c>
      <c r="F428" s="234" t="s">
        <v>627</v>
      </c>
      <c r="G428" s="232"/>
      <c r="H428" s="233" t="s">
        <v>34</v>
      </c>
      <c r="I428" s="235"/>
      <c r="J428" s="232"/>
      <c r="K428" s="232"/>
      <c r="L428" s="236"/>
      <c r="M428" s="237"/>
      <c r="N428" s="238"/>
      <c r="O428" s="238"/>
      <c r="P428" s="238"/>
      <c r="Q428" s="238"/>
      <c r="R428" s="238"/>
      <c r="S428" s="238"/>
      <c r="T428" s="239"/>
      <c r="AT428" s="240" t="s">
        <v>150</v>
      </c>
      <c r="AU428" s="240" t="s">
        <v>92</v>
      </c>
      <c r="AV428" s="11" t="s">
        <v>82</v>
      </c>
      <c r="AW428" s="11" t="s">
        <v>41</v>
      </c>
      <c r="AX428" s="11" t="s">
        <v>77</v>
      </c>
      <c r="AY428" s="240" t="s">
        <v>139</v>
      </c>
    </row>
    <row r="429" s="12" customFormat="1">
      <c r="B429" s="241"/>
      <c r="C429" s="242"/>
      <c r="D429" s="228" t="s">
        <v>150</v>
      </c>
      <c r="E429" s="243" t="s">
        <v>34</v>
      </c>
      <c r="F429" s="244" t="s">
        <v>92</v>
      </c>
      <c r="G429" s="242"/>
      <c r="H429" s="245">
        <v>2</v>
      </c>
      <c r="I429" s="246"/>
      <c r="J429" s="242"/>
      <c r="K429" s="242"/>
      <c r="L429" s="247"/>
      <c r="M429" s="248"/>
      <c r="N429" s="249"/>
      <c r="O429" s="249"/>
      <c r="P429" s="249"/>
      <c r="Q429" s="249"/>
      <c r="R429" s="249"/>
      <c r="S429" s="249"/>
      <c r="T429" s="250"/>
      <c r="AT429" s="251" t="s">
        <v>150</v>
      </c>
      <c r="AU429" s="251" t="s">
        <v>92</v>
      </c>
      <c r="AV429" s="12" t="s">
        <v>92</v>
      </c>
      <c r="AW429" s="12" t="s">
        <v>41</v>
      </c>
      <c r="AX429" s="12" t="s">
        <v>82</v>
      </c>
      <c r="AY429" s="251" t="s">
        <v>139</v>
      </c>
    </row>
    <row r="430" s="10" customFormat="1" ht="29.88" customHeight="1">
      <c r="B430" s="200"/>
      <c r="C430" s="201"/>
      <c r="D430" s="202" t="s">
        <v>76</v>
      </c>
      <c r="E430" s="214" t="s">
        <v>628</v>
      </c>
      <c r="F430" s="214" t="s">
        <v>629</v>
      </c>
      <c r="G430" s="201"/>
      <c r="H430" s="201"/>
      <c r="I430" s="204"/>
      <c r="J430" s="215">
        <f>BK430</f>
        <v>0</v>
      </c>
      <c r="K430" s="201"/>
      <c r="L430" s="206"/>
      <c r="M430" s="207"/>
      <c r="N430" s="208"/>
      <c r="O430" s="208"/>
      <c r="P430" s="209">
        <f>P431</f>
        <v>0</v>
      </c>
      <c r="Q430" s="208"/>
      <c r="R430" s="209">
        <f>R431</f>
        <v>0</v>
      </c>
      <c r="S430" s="208"/>
      <c r="T430" s="210">
        <f>T431</f>
        <v>0</v>
      </c>
      <c r="AR430" s="211" t="s">
        <v>169</v>
      </c>
      <c r="AT430" s="212" t="s">
        <v>76</v>
      </c>
      <c r="AU430" s="212" t="s">
        <v>82</v>
      </c>
      <c r="AY430" s="211" t="s">
        <v>139</v>
      </c>
      <c r="BK430" s="213">
        <f>BK431</f>
        <v>0</v>
      </c>
    </row>
    <row r="431" s="1" customFormat="1" ht="38.25" customHeight="1">
      <c r="B431" s="46"/>
      <c r="C431" s="216" t="s">
        <v>630</v>
      </c>
      <c r="D431" s="216" t="s">
        <v>141</v>
      </c>
      <c r="E431" s="217" t="s">
        <v>631</v>
      </c>
      <c r="F431" s="218" t="s">
        <v>632</v>
      </c>
      <c r="G431" s="219" t="s">
        <v>448</v>
      </c>
      <c r="H431" s="220">
        <v>1</v>
      </c>
      <c r="I431" s="221"/>
      <c r="J431" s="222">
        <f>ROUND(I431*H431,2)</f>
        <v>0</v>
      </c>
      <c r="K431" s="218" t="s">
        <v>145</v>
      </c>
      <c r="L431" s="72"/>
      <c r="M431" s="223" t="s">
        <v>34</v>
      </c>
      <c r="N431" s="274" t="s">
        <v>48</v>
      </c>
      <c r="O431" s="275"/>
      <c r="P431" s="276">
        <f>O431*H431</f>
        <v>0</v>
      </c>
      <c r="Q431" s="276">
        <v>0</v>
      </c>
      <c r="R431" s="276">
        <f>Q431*H431</f>
        <v>0</v>
      </c>
      <c r="S431" s="276">
        <v>0</v>
      </c>
      <c r="T431" s="277">
        <f>S431*H431</f>
        <v>0</v>
      </c>
      <c r="AR431" s="23" t="s">
        <v>613</v>
      </c>
      <c r="AT431" s="23" t="s">
        <v>141</v>
      </c>
      <c r="AU431" s="23" t="s">
        <v>92</v>
      </c>
      <c r="AY431" s="23" t="s">
        <v>139</v>
      </c>
      <c r="BE431" s="227">
        <f>IF(N431="základní",J431,0)</f>
        <v>0</v>
      </c>
      <c r="BF431" s="227">
        <f>IF(N431="snížená",J431,0)</f>
        <v>0</v>
      </c>
      <c r="BG431" s="227">
        <f>IF(N431="zákl. přenesená",J431,0)</f>
        <v>0</v>
      </c>
      <c r="BH431" s="227">
        <f>IF(N431="sníž. přenesená",J431,0)</f>
        <v>0</v>
      </c>
      <c r="BI431" s="227">
        <f>IF(N431="nulová",J431,0)</f>
        <v>0</v>
      </c>
      <c r="BJ431" s="23" t="s">
        <v>82</v>
      </c>
      <c r="BK431" s="227">
        <f>ROUND(I431*H431,2)</f>
        <v>0</v>
      </c>
      <c r="BL431" s="23" t="s">
        <v>613</v>
      </c>
      <c r="BM431" s="23" t="s">
        <v>633</v>
      </c>
    </row>
    <row r="432" s="1" customFormat="1" ht="6.96" customHeight="1">
      <c r="B432" s="67"/>
      <c r="C432" s="68"/>
      <c r="D432" s="68"/>
      <c r="E432" s="68"/>
      <c r="F432" s="68"/>
      <c r="G432" s="68"/>
      <c r="H432" s="68"/>
      <c r="I432" s="162"/>
      <c r="J432" s="68"/>
      <c r="K432" s="68"/>
      <c r="L432" s="72"/>
    </row>
  </sheetData>
  <sheetProtection sheet="1" autoFilter="0" formatColumns="0" formatRows="0" objects="1" scenarios="1" spinCount="100000" saltValue="8XP6X8BQpsTqx4fILbJblUfDgUB6cGtGFCFRXXULYgHl0PS8NIyDBS2zO+01dx0BOS2PqOExgUWEwsEKOxnOYQ==" hashValue="tmm3vdvIPHoK9KUWJ3NHKJ4aB08Cud7NA22t81VTvOtV7WOyUxq12nspbTCNXcAXEuhfZtULUuAurZDBmVl5JQ==" algorithmName="SHA-512" password="CC35"/>
  <autoFilter ref="C82:K431"/>
  <mergeCells count="7">
    <mergeCell ref="E7:H7"/>
    <mergeCell ref="E22:H22"/>
    <mergeCell ref="E43:H43"/>
    <mergeCell ref="J47:J48"/>
    <mergeCell ref="E75:H75"/>
    <mergeCell ref="G1:H1"/>
    <mergeCell ref="L2:V2"/>
  </mergeCells>
  <hyperlinks>
    <hyperlink ref="F1:G1" location="C2" display="1) Krycí list soupisu"/>
    <hyperlink ref="G1:H1" location="C50" display="2) Rekapitulace"/>
    <hyperlink ref="J1" location="C82"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78" customWidth="1"/>
    <col min="2" max="2" width="1.664063" style="278" customWidth="1"/>
    <col min="3" max="4" width="5" style="278" customWidth="1"/>
    <col min="5" max="5" width="11.67" style="278" customWidth="1"/>
    <col min="6" max="6" width="9.17" style="278" customWidth="1"/>
    <col min="7" max="7" width="5" style="278" customWidth="1"/>
    <col min="8" max="8" width="77.83" style="278" customWidth="1"/>
    <col min="9" max="10" width="20" style="278" customWidth="1"/>
    <col min="11" max="11" width="1.664063" style="278" customWidth="1"/>
  </cols>
  <sheetData>
    <row r="1" ht="37.5" customHeight="1"/>
    <row r="2" ht="7.5" customHeight="1">
      <c r="B2" s="279"/>
      <c r="C2" s="280"/>
      <c r="D2" s="280"/>
      <c r="E2" s="280"/>
      <c r="F2" s="280"/>
      <c r="G2" s="280"/>
      <c r="H2" s="280"/>
      <c r="I2" s="280"/>
      <c r="J2" s="280"/>
      <c r="K2" s="281"/>
    </row>
    <row r="3" s="14" customFormat="1" ht="45" customHeight="1">
      <c r="B3" s="282"/>
      <c r="C3" s="283" t="s">
        <v>634</v>
      </c>
      <c r="D3" s="283"/>
      <c r="E3" s="283"/>
      <c r="F3" s="283"/>
      <c r="G3" s="283"/>
      <c r="H3" s="283"/>
      <c r="I3" s="283"/>
      <c r="J3" s="283"/>
      <c r="K3" s="284"/>
    </row>
    <row r="4" ht="25.5" customHeight="1">
      <c r="B4" s="285"/>
      <c r="C4" s="286" t="s">
        <v>635</v>
      </c>
      <c r="D4" s="286"/>
      <c r="E4" s="286"/>
      <c r="F4" s="286"/>
      <c r="G4" s="286"/>
      <c r="H4" s="286"/>
      <c r="I4" s="286"/>
      <c r="J4" s="286"/>
      <c r="K4" s="287"/>
    </row>
    <row r="5" ht="5.25" customHeight="1">
      <c r="B5" s="285"/>
      <c r="C5" s="288"/>
      <c r="D5" s="288"/>
      <c r="E5" s="288"/>
      <c r="F5" s="288"/>
      <c r="G5" s="288"/>
      <c r="H5" s="288"/>
      <c r="I5" s="288"/>
      <c r="J5" s="288"/>
      <c r="K5" s="287"/>
    </row>
    <row r="6" ht="15" customHeight="1">
      <c r="B6" s="285"/>
      <c r="C6" s="289" t="s">
        <v>636</v>
      </c>
      <c r="D6" s="289"/>
      <c r="E6" s="289"/>
      <c r="F6" s="289"/>
      <c r="G6" s="289"/>
      <c r="H6" s="289"/>
      <c r="I6" s="289"/>
      <c r="J6" s="289"/>
      <c r="K6" s="287"/>
    </row>
    <row r="7" ht="15" customHeight="1">
      <c r="B7" s="290"/>
      <c r="C7" s="289" t="s">
        <v>637</v>
      </c>
      <c r="D7" s="289"/>
      <c r="E7" s="289"/>
      <c r="F7" s="289"/>
      <c r="G7" s="289"/>
      <c r="H7" s="289"/>
      <c r="I7" s="289"/>
      <c r="J7" s="289"/>
      <c r="K7" s="287"/>
    </row>
    <row r="8" ht="12.75" customHeight="1">
      <c r="B8" s="290"/>
      <c r="C8" s="289"/>
      <c r="D8" s="289"/>
      <c r="E8" s="289"/>
      <c r="F8" s="289"/>
      <c r="G8" s="289"/>
      <c r="H8" s="289"/>
      <c r="I8" s="289"/>
      <c r="J8" s="289"/>
      <c r="K8" s="287"/>
    </row>
    <row r="9" ht="15" customHeight="1">
      <c r="B9" s="290"/>
      <c r="C9" s="289" t="s">
        <v>638</v>
      </c>
      <c r="D9" s="289"/>
      <c r="E9" s="289"/>
      <c r="F9" s="289"/>
      <c r="G9" s="289"/>
      <c r="H9" s="289"/>
      <c r="I9" s="289"/>
      <c r="J9" s="289"/>
      <c r="K9" s="287"/>
    </row>
    <row r="10" ht="15" customHeight="1">
      <c r="B10" s="290"/>
      <c r="C10" s="289"/>
      <c r="D10" s="289" t="s">
        <v>639</v>
      </c>
      <c r="E10" s="289"/>
      <c r="F10" s="289"/>
      <c r="G10" s="289"/>
      <c r="H10" s="289"/>
      <c r="I10" s="289"/>
      <c r="J10" s="289"/>
      <c r="K10" s="287"/>
    </row>
    <row r="11" ht="15" customHeight="1">
      <c r="B11" s="290"/>
      <c r="C11" s="291"/>
      <c r="D11" s="289" t="s">
        <v>640</v>
      </c>
      <c r="E11" s="289"/>
      <c r="F11" s="289"/>
      <c r="G11" s="289"/>
      <c r="H11" s="289"/>
      <c r="I11" s="289"/>
      <c r="J11" s="289"/>
      <c r="K11" s="287"/>
    </row>
    <row r="12" ht="12.75" customHeight="1">
      <c r="B12" s="290"/>
      <c r="C12" s="291"/>
      <c r="D12" s="291"/>
      <c r="E12" s="291"/>
      <c r="F12" s="291"/>
      <c r="G12" s="291"/>
      <c r="H12" s="291"/>
      <c r="I12" s="291"/>
      <c r="J12" s="291"/>
      <c r="K12" s="287"/>
    </row>
    <row r="13" ht="15" customHeight="1">
      <c r="B13" s="290"/>
      <c r="C13" s="291"/>
      <c r="D13" s="289" t="s">
        <v>641</v>
      </c>
      <c r="E13" s="289"/>
      <c r="F13" s="289"/>
      <c r="G13" s="289"/>
      <c r="H13" s="289"/>
      <c r="I13" s="289"/>
      <c r="J13" s="289"/>
      <c r="K13" s="287"/>
    </row>
    <row r="14" ht="15" customHeight="1">
      <c r="B14" s="290"/>
      <c r="C14" s="291"/>
      <c r="D14" s="289" t="s">
        <v>642</v>
      </c>
      <c r="E14" s="289"/>
      <c r="F14" s="289"/>
      <c r="G14" s="289"/>
      <c r="H14" s="289"/>
      <c r="I14" s="289"/>
      <c r="J14" s="289"/>
      <c r="K14" s="287"/>
    </row>
    <row r="15" ht="15" customHeight="1">
      <c r="B15" s="290"/>
      <c r="C15" s="291"/>
      <c r="D15" s="289" t="s">
        <v>643</v>
      </c>
      <c r="E15" s="289"/>
      <c r="F15" s="289"/>
      <c r="G15" s="289"/>
      <c r="H15" s="289"/>
      <c r="I15" s="289"/>
      <c r="J15" s="289"/>
      <c r="K15" s="287"/>
    </row>
    <row r="16" ht="15" customHeight="1">
      <c r="B16" s="290"/>
      <c r="C16" s="291"/>
      <c r="D16" s="291"/>
      <c r="E16" s="292" t="s">
        <v>81</v>
      </c>
      <c r="F16" s="289" t="s">
        <v>644</v>
      </c>
      <c r="G16" s="289"/>
      <c r="H16" s="289"/>
      <c r="I16" s="289"/>
      <c r="J16" s="289"/>
      <c r="K16" s="287"/>
    </row>
    <row r="17" ht="15" customHeight="1">
      <c r="B17" s="290"/>
      <c r="C17" s="291"/>
      <c r="D17" s="291"/>
      <c r="E17" s="292" t="s">
        <v>645</v>
      </c>
      <c r="F17" s="289" t="s">
        <v>646</v>
      </c>
      <c r="G17" s="289"/>
      <c r="H17" s="289"/>
      <c r="I17" s="289"/>
      <c r="J17" s="289"/>
      <c r="K17" s="287"/>
    </row>
    <row r="18" ht="15" customHeight="1">
      <c r="B18" s="290"/>
      <c r="C18" s="291"/>
      <c r="D18" s="291"/>
      <c r="E18" s="292" t="s">
        <v>647</v>
      </c>
      <c r="F18" s="289" t="s">
        <v>648</v>
      </c>
      <c r="G18" s="289"/>
      <c r="H18" s="289"/>
      <c r="I18" s="289"/>
      <c r="J18" s="289"/>
      <c r="K18" s="287"/>
    </row>
    <row r="19" ht="15" customHeight="1">
      <c r="B19" s="290"/>
      <c r="C19" s="291"/>
      <c r="D19" s="291"/>
      <c r="E19" s="292" t="s">
        <v>649</v>
      </c>
      <c r="F19" s="289" t="s">
        <v>650</v>
      </c>
      <c r="G19" s="289"/>
      <c r="H19" s="289"/>
      <c r="I19" s="289"/>
      <c r="J19" s="289"/>
      <c r="K19" s="287"/>
    </row>
    <row r="20" ht="15" customHeight="1">
      <c r="B20" s="290"/>
      <c r="C20" s="291"/>
      <c r="D20" s="291"/>
      <c r="E20" s="292" t="s">
        <v>651</v>
      </c>
      <c r="F20" s="289" t="s">
        <v>652</v>
      </c>
      <c r="G20" s="289"/>
      <c r="H20" s="289"/>
      <c r="I20" s="289"/>
      <c r="J20" s="289"/>
      <c r="K20" s="287"/>
    </row>
    <row r="21" ht="15" customHeight="1">
      <c r="B21" s="290"/>
      <c r="C21" s="291"/>
      <c r="D21" s="291"/>
      <c r="E21" s="292" t="s">
        <v>653</v>
      </c>
      <c r="F21" s="289" t="s">
        <v>654</v>
      </c>
      <c r="G21" s="289"/>
      <c r="H21" s="289"/>
      <c r="I21" s="289"/>
      <c r="J21" s="289"/>
      <c r="K21" s="287"/>
    </row>
    <row r="22" ht="12.75" customHeight="1">
      <c r="B22" s="290"/>
      <c r="C22" s="291"/>
      <c r="D22" s="291"/>
      <c r="E22" s="291"/>
      <c r="F22" s="291"/>
      <c r="G22" s="291"/>
      <c r="H22" s="291"/>
      <c r="I22" s="291"/>
      <c r="J22" s="291"/>
      <c r="K22" s="287"/>
    </row>
    <row r="23" ht="15" customHeight="1">
      <c r="B23" s="290"/>
      <c r="C23" s="289" t="s">
        <v>655</v>
      </c>
      <c r="D23" s="289"/>
      <c r="E23" s="289"/>
      <c r="F23" s="289"/>
      <c r="G23" s="289"/>
      <c r="H23" s="289"/>
      <c r="I23" s="289"/>
      <c r="J23" s="289"/>
      <c r="K23" s="287"/>
    </row>
    <row r="24" ht="15" customHeight="1">
      <c r="B24" s="290"/>
      <c r="C24" s="289" t="s">
        <v>656</v>
      </c>
      <c r="D24" s="289"/>
      <c r="E24" s="289"/>
      <c r="F24" s="289"/>
      <c r="G24" s="289"/>
      <c r="H24" s="289"/>
      <c r="I24" s="289"/>
      <c r="J24" s="289"/>
      <c r="K24" s="287"/>
    </row>
    <row r="25" ht="15" customHeight="1">
      <c r="B25" s="290"/>
      <c r="C25" s="289"/>
      <c r="D25" s="289" t="s">
        <v>657</v>
      </c>
      <c r="E25" s="289"/>
      <c r="F25" s="289"/>
      <c r="G25" s="289"/>
      <c r="H25" s="289"/>
      <c r="I25" s="289"/>
      <c r="J25" s="289"/>
      <c r="K25" s="287"/>
    </row>
    <row r="26" ht="15" customHeight="1">
      <c r="B26" s="290"/>
      <c r="C26" s="291"/>
      <c r="D26" s="289" t="s">
        <v>658</v>
      </c>
      <c r="E26" s="289"/>
      <c r="F26" s="289"/>
      <c r="G26" s="289"/>
      <c r="H26" s="289"/>
      <c r="I26" s="289"/>
      <c r="J26" s="289"/>
      <c r="K26" s="287"/>
    </row>
    <row r="27" ht="12.75" customHeight="1">
      <c r="B27" s="290"/>
      <c r="C27" s="291"/>
      <c r="D27" s="291"/>
      <c r="E27" s="291"/>
      <c r="F27" s="291"/>
      <c r="G27" s="291"/>
      <c r="H27" s="291"/>
      <c r="I27" s="291"/>
      <c r="J27" s="291"/>
      <c r="K27" s="287"/>
    </row>
    <row r="28" ht="15" customHeight="1">
      <c r="B28" s="290"/>
      <c r="C28" s="291"/>
      <c r="D28" s="289" t="s">
        <v>659</v>
      </c>
      <c r="E28" s="289"/>
      <c r="F28" s="289"/>
      <c r="G28" s="289"/>
      <c r="H28" s="289"/>
      <c r="I28" s="289"/>
      <c r="J28" s="289"/>
      <c r="K28" s="287"/>
    </row>
    <row r="29" ht="15" customHeight="1">
      <c r="B29" s="290"/>
      <c r="C29" s="291"/>
      <c r="D29" s="289" t="s">
        <v>660</v>
      </c>
      <c r="E29" s="289"/>
      <c r="F29" s="289"/>
      <c r="G29" s="289"/>
      <c r="H29" s="289"/>
      <c r="I29" s="289"/>
      <c r="J29" s="289"/>
      <c r="K29" s="287"/>
    </row>
    <row r="30" ht="12.75" customHeight="1">
      <c r="B30" s="290"/>
      <c r="C30" s="291"/>
      <c r="D30" s="291"/>
      <c r="E30" s="291"/>
      <c r="F30" s="291"/>
      <c r="G30" s="291"/>
      <c r="H30" s="291"/>
      <c r="I30" s="291"/>
      <c r="J30" s="291"/>
      <c r="K30" s="287"/>
    </row>
    <row r="31" ht="15" customHeight="1">
      <c r="B31" s="290"/>
      <c r="C31" s="291"/>
      <c r="D31" s="289" t="s">
        <v>661</v>
      </c>
      <c r="E31" s="289"/>
      <c r="F31" s="289"/>
      <c r="G31" s="289"/>
      <c r="H31" s="289"/>
      <c r="I31" s="289"/>
      <c r="J31" s="289"/>
      <c r="K31" s="287"/>
    </row>
    <row r="32" ht="15" customHeight="1">
      <c r="B32" s="290"/>
      <c r="C32" s="291"/>
      <c r="D32" s="289" t="s">
        <v>662</v>
      </c>
      <c r="E32" s="289"/>
      <c r="F32" s="289"/>
      <c r="G32" s="289"/>
      <c r="H32" s="289"/>
      <c r="I32" s="289"/>
      <c r="J32" s="289"/>
      <c r="K32" s="287"/>
    </row>
    <row r="33" ht="15" customHeight="1">
      <c r="B33" s="290"/>
      <c r="C33" s="291"/>
      <c r="D33" s="289" t="s">
        <v>663</v>
      </c>
      <c r="E33" s="289"/>
      <c r="F33" s="289"/>
      <c r="G33" s="289"/>
      <c r="H33" s="289"/>
      <c r="I33" s="289"/>
      <c r="J33" s="289"/>
      <c r="K33" s="287"/>
    </row>
    <row r="34" ht="15" customHeight="1">
      <c r="B34" s="290"/>
      <c r="C34" s="291"/>
      <c r="D34" s="289"/>
      <c r="E34" s="293" t="s">
        <v>124</v>
      </c>
      <c r="F34" s="289"/>
      <c r="G34" s="289" t="s">
        <v>664</v>
      </c>
      <c r="H34" s="289"/>
      <c r="I34" s="289"/>
      <c r="J34" s="289"/>
      <c r="K34" s="287"/>
    </row>
    <row r="35" ht="30.75" customHeight="1">
      <c r="B35" s="290"/>
      <c r="C35" s="291"/>
      <c r="D35" s="289"/>
      <c r="E35" s="293" t="s">
        <v>665</v>
      </c>
      <c r="F35" s="289"/>
      <c r="G35" s="289" t="s">
        <v>666</v>
      </c>
      <c r="H35" s="289"/>
      <c r="I35" s="289"/>
      <c r="J35" s="289"/>
      <c r="K35" s="287"/>
    </row>
    <row r="36" ht="15" customHeight="1">
      <c r="B36" s="290"/>
      <c r="C36" s="291"/>
      <c r="D36" s="289"/>
      <c r="E36" s="293" t="s">
        <v>58</v>
      </c>
      <c r="F36" s="289"/>
      <c r="G36" s="289" t="s">
        <v>667</v>
      </c>
      <c r="H36" s="289"/>
      <c r="I36" s="289"/>
      <c r="J36" s="289"/>
      <c r="K36" s="287"/>
    </row>
    <row r="37" ht="15" customHeight="1">
      <c r="B37" s="290"/>
      <c r="C37" s="291"/>
      <c r="D37" s="289"/>
      <c r="E37" s="293" t="s">
        <v>125</v>
      </c>
      <c r="F37" s="289"/>
      <c r="G37" s="289" t="s">
        <v>668</v>
      </c>
      <c r="H37" s="289"/>
      <c r="I37" s="289"/>
      <c r="J37" s="289"/>
      <c r="K37" s="287"/>
    </row>
    <row r="38" ht="15" customHeight="1">
      <c r="B38" s="290"/>
      <c r="C38" s="291"/>
      <c r="D38" s="289"/>
      <c r="E38" s="293" t="s">
        <v>126</v>
      </c>
      <c r="F38" s="289"/>
      <c r="G38" s="289" t="s">
        <v>669</v>
      </c>
      <c r="H38" s="289"/>
      <c r="I38" s="289"/>
      <c r="J38" s="289"/>
      <c r="K38" s="287"/>
    </row>
    <row r="39" ht="15" customHeight="1">
      <c r="B39" s="290"/>
      <c r="C39" s="291"/>
      <c r="D39" s="289"/>
      <c r="E39" s="293" t="s">
        <v>127</v>
      </c>
      <c r="F39" s="289"/>
      <c r="G39" s="289" t="s">
        <v>670</v>
      </c>
      <c r="H39" s="289"/>
      <c r="I39" s="289"/>
      <c r="J39" s="289"/>
      <c r="K39" s="287"/>
    </row>
    <row r="40" ht="15" customHeight="1">
      <c r="B40" s="290"/>
      <c r="C40" s="291"/>
      <c r="D40" s="289"/>
      <c r="E40" s="293" t="s">
        <v>671</v>
      </c>
      <c r="F40" s="289"/>
      <c r="G40" s="289" t="s">
        <v>672</v>
      </c>
      <c r="H40" s="289"/>
      <c r="I40" s="289"/>
      <c r="J40" s="289"/>
      <c r="K40" s="287"/>
    </row>
    <row r="41" ht="15" customHeight="1">
      <c r="B41" s="290"/>
      <c r="C41" s="291"/>
      <c r="D41" s="289"/>
      <c r="E41" s="293"/>
      <c r="F41" s="289"/>
      <c r="G41" s="289" t="s">
        <v>673</v>
      </c>
      <c r="H41" s="289"/>
      <c r="I41" s="289"/>
      <c r="J41" s="289"/>
      <c r="K41" s="287"/>
    </row>
    <row r="42" ht="15" customHeight="1">
      <c r="B42" s="290"/>
      <c r="C42" s="291"/>
      <c r="D42" s="289"/>
      <c r="E42" s="293" t="s">
        <v>674</v>
      </c>
      <c r="F42" s="289"/>
      <c r="G42" s="289" t="s">
        <v>675</v>
      </c>
      <c r="H42" s="289"/>
      <c r="I42" s="289"/>
      <c r="J42" s="289"/>
      <c r="K42" s="287"/>
    </row>
    <row r="43" ht="15" customHeight="1">
      <c r="B43" s="290"/>
      <c r="C43" s="291"/>
      <c r="D43" s="289"/>
      <c r="E43" s="293" t="s">
        <v>129</v>
      </c>
      <c r="F43" s="289"/>
      <c r="G43" s="289" t="s">
        <v>676</v>
      </c>
      <c r="H43" s="289"/>
      <c r="I43" s="289"/>
      <c r="J43" s="289"/>
      <c r="K43" s="287"/>
    </row>
    <row r="44" ht="12.75" customHeight="1">
      <c r="B44" s="290"/>
      <c r="C44" s="291"/>
      <c r="D44" s="289"/>
      <c r="E44" s="289"/>
      <c r="F44" s="289"/>
      <c r="G44" s="289"/>
      <c r="H44" s="289"/>
      <c r="I44" s="289"/>
      <c r="J44" s="289"/>
      <c r="K44" s="287"/>
    </row>
    <row r="45" ht="15" customHeight="1">
      <c r="B45" s="290"/>
      <c r="C45" s="291"/>
      <c r="D45" s="289" t="s">
        <v>677</v>
      </c>
      <c r="E45" s="289"/>
      <c r="F45" s="289"/>
      <c r="G45" s="289"/>
      <c r="H45" s="289"/>
      <c r="I45" s="289"/>
      <c r="J45" s="289"/>
      <c r="K45" s="287"/>
    </row>
    <row r="46" ht="15" customHeight="1">
      <c r="B46" s="290"/>
      <c r="C46" s="291"/>
      <c r="D46" s="291"/>
      <c r="E46" s="289" t="s">
        <v>678</v>
      </c>
      <c r="F46" s="289"/>
      <c r="G46" s="289"/>
      <c r="H46" s="289"/>
      <c r="I46" s="289"/>
      <c r="J46" s="289"/>
      <c r="K46" s="287"/>
    </row>
    <row r="47" ht="15" customHeight="1">
      <c r="B47" s="290"/>
      <c r="C47" s="291"/>
      <c r="D47" s="291"/>
      <c r="E47" s="289" t="s">
        <v>679</v>
      </c>
      <c r="F47" s="289"/>
      <c r="G47" s="289"/>
      <c r="H47" s="289"/>
      <c r="I47" s="289"/>
      <c r="J47" s="289"/>
      <c r="K47" s="287"/>
    </row>
    <row r="48" ht="15" customHeight="1">
      <c r="B48" s="290"/>
      <c r="C48" s="291"/>
      <c r="D48" s="291"/>
      <c r="E48" s="289" t="s">
        <v>680</v>
      </c>
      <c r="F48" s="289"/>
      <c r="G48" s="289"/>
      <c r="H48" s="289"/>
      <c r="I48" s="289"/>
      <c r="J48" s="289"/>
      <c r="K48" s="287"/>
    </row>
    <row r="49" ht="15" customHeight="1">
      <c r="B49" s="290"/>
      <c r="C49" s="291"/>
      <c r="D49" s="289" t="s">
        <v>681</v>
      </c>
      <c r="E49" s="289"/>
      <c r="F49" s="289"/>
      <c r="G49" s="289"/>
      <c r="H49" s="289"/>
      <c r="I49" s="289"/>
      <c r="J49" s="289"/>
      <c r="K49" s="287"/>
    </row>
    <row r="50" ht="25.5" customHeight="1">
      <c r="B50" s="285"/>
      <c r="C50" s="286" t="s">
        <v>682</v>
      </c>
      <c r="D50" s="286"/>
      <c r="E50" s="286"/>
      <c r="F50" s="286"/>
      <c r="G50" s="286"/>
      <c r="H50" s="286"/>
      <c r="I50" s="286"/>
      <c r="J50" s="286"/>
      <c r="K50" s="287"/>
    </row>
    <row r="51" ht="5.25" customHeight="1">
      <c r="B51" s="285"/>
      <c r="C51" s="288"/>
      <c r="D51" s="288"/>
      <c r="E51" s="288"/>
      <c r="F51" s="288"/>
      <c r="G51" s="288"/>
      <c r="H51" s="288"/>
      <c r="I51" s="288"/>
      <c r="J51" s="288"/>
      <c r="K51" s="287"/>
    </row>
    <row r="52" ht="15" customHeight="1">
      <c r="B52" s="285"/>
      <c r="C52" s="289" t="s">
        <v>683</v>
      </c>
      <c r="D52" s="289"/>
      <c r="E52" s="289"/>
      <c r="F52" s="289"/>
      <c r="G52" s="289"/>
      <c r="H52" s="289"/>
      <c r="I52" s="289"/>
      <c r="J52" s="289"/>
      <c r="K52" s="287"/>
    </row>
    <row r="53" ht="15" customHeight="1">
      <c r="B53" s="285"/>
      <c r="C53" s="289" t="s">
        <v>684</v>
      </c>
      <c r="D53" s="289"/>
      <c r="E53" s="289"/>
      <c r="F53" s="289"/>
      <c r="G53" s="289"/>
      <c r="H53" s="289"/>
      <c r="I53" s="289"/>
      <c r="J53" s="289"/>
      <c r="K53" s="287"/>
    </row>
    <row r="54" ht="12.75" customHeight="1">
      <c r="B54" s="285"/>
      <c r="C54" s="289"/>
      <c r="D54" s="289"/>
      <c r="E54" s="289"/>
      <c r="F54" s="289"/>
      <c r="G54" s="289"/>
      <c r="H54" s="289"/>
      <c r="I54" s="289"/>
      <c r="J54" s="289"/>
      <c r="K54" s="287"/>
    </row>
    <row r="55" ht="15" customHeight="1">
      <c r="B55" s="285"/>
      <c r="C55" s="289" t="s">
        <v>685</v>
      </c>
      <c r="D55" s="289"/>
      <c r="E55" s="289"/>
      <c r="F55" s="289"/>
      <c r="G55" s="289"/>
      <c r="H55" s="289"/>
      <c r="I55" s="289"/>
      <c r="J55" s="289"/>
      <c r="K55" s="287"/>
    </row>
    <row r="56" ht="15" customHeight="1">
      <c r="B56" s="285"/>
      <c r="C56" s="291"/>
      <c r="D56" s="289" t="s">
        <v>686</v>
      </c>
      <c r="E56" s="289"/>
      <c r="F56" s="289"/>
      <c r="G56" s="289"/>
      <c r="H56" s="289"/>
      <c r="I56" s="289"/>
      <c r="J56" s="289"/>
      <c r="K56" s="287"/>
    </row>
    <row r="57" ht="15" customHeight="1">
      <c r="B57" s="285"/>
      <c r="C57" s="291"/>
      <c r="D57" s="289" t="s">
        <v>687</v>
      </c>
      <c r="E57" s="289"/>
      <c r="F57" s="289"/>
      <c r="G57" s="289"/>
      <c r="H57" s="289"/>
      <c r="I57" s="289"/>
      <c r="J57" s="289"/>
      <c r="K57" s="287"/>
    </row>
    <row r="58" ht="15" customHeight="1">
      <c r="B58" s="285"/>
      <c r="C58" s="291"/>
      <c r="D58" s="289" t="s">
        <v>688</v>
      </c>
      <c r="E58" s="289"/>
      <c r="F58" s="289"/>
      <c r="G58" s="289"/>
      <c r="H58" s="289"/>
      <c r="I58" s="289"/>
      <c r="J58" s="289"/>
      <c r="K58" s="287"/>
    </row>
    <row r="59" ht="15" customHeight="1">
      <c r="B59" s="285"/>
      <c r="C59" s="291"/>
      <c r="D59" s="289" t="s">
        <v>689</v>
      </c>
      <c r="E59" s="289"/>
      <c r="F59" s="289"/>
      <c r="G59" s="289"/>
      <c r="H59" s="289"/>
      <c r="I59" s="289"/>
      <c r="J59" s="289"/>
      <c r="K59" s="287"/>
    </row>
    <row r="60" ht="15" customHeight="1">
      <c r="B60" s="285"/>
      <c r="C60" s="291"/>
      <c r="D60" s="294" t="s">
        <v>690</v>
      </c>
      <c r="E60" s="294"/>
      <c r="F60" s="294"/>
      <c r="G60" s="294"/>
      <c r="H60" s="294"/>
      <c r="I60" s="294"/>
      <c r="J60" s="294"/>
      <c r="K60" s="287"/>
    </row>
    <row r="61" ht="15" customHeight="1">
      <c r="B61" s="285"/>
      <c r="C61" s="291"/>
      <c r="D61" s="289" t="s">
        <v>691</v>
      </c>
      <c r="E61" s="289"/>
      <c r="F61" s="289"/>
      <c r="G61" s="289"/>
      <c r="H61" s="289"/>
      <c r="I61" s="289"/>
      <c r="J61" s="289"/>
      <c r="K61" s="287"/>
    </row>
    <row r="62" ht="12.75" customHeight="1">
      <c r="B62" s="285"/>
      <c r="C62" s="291"/>
      <c r="D62" s="291"/>
      <c r="E62" s="295"/>
      <c r="F62" s="291"/>
      <c r="G62" s="291"/>
      <c r="H62" s="291"/>
      <c r="I62" s="291"/>
      <c r="J62" s="291"/>
      <c r="K62" s="287"/>
    </row>
    <row r="63" ht="15" customHeight="1">
      <c r="B63" s="285"/>
      <c r="C63" s="291"/>
      <c r="D63" s="289" t="s">
        <v>692</v>
      </c>
      <c r="E63" s="289"/>
      <c r="F63" s="289"/>
      <c r="G63" s="289"/>
      <c r="H63" s="289"/>
      <c r="I63" s="289"/>
      <c r="J63" s="289"/>
      <c r="K63" s="287"/>
    </row>
    <row r="64" ht="15" customHeight="1">
      <c r="B64" s="285"/>
      <c r="C64" s="291"/>
      <c r="D64" s="294" t="s">
        <v>693</v>
      </c>
      <c r="E64" s="294"/>
      <c r="F64" s="294"/>
      <c r="G64" s="294"/>
      <c r="H64" s="294"/>
      <c r="I64" s="294"/>
      <c r="J64" s="294"/>
      <c r="K64" s="287"/>
    </row>
    <row r="65" ht="15" customHeight="1">
      <c r="B65" s="285"/>
      <c r="C65" s="291"/>
      <c r="D65" s="289" t="s">
        <v>694</v>
      </c>
      <c r="E65" s="289"/>
      <c r="F65" s="289"/>
      <c r="G65" s="289"/>
      <c r="H65" s="289"/>
      <c r="I65" s="289"/>
      <c r="J65" s="289"/>
      <c r="K65" s="287"/>
    </row>
    <row r="66" ht="15" customHeight="1">
      <c r="B66" s="285"/>
      <c r="C66" s="291"/>
      <c r="D66" s="289" t="s">
        <v>695</v>
      </c>
      <c r="E66" s="289"/>
      <c r="F66" s="289"/>
      <c r="G66" s="289"/>
      <c r="H66" s="289"/>
      <c r="I66" s="289"/>
      <c r="J66" s="289"/>
      <c r="K66" s="287"/>
    </row>
    <row r="67" ht="15" customHeight="1">
      <c r="B67" s="285"/>
      <c r="C67" s="291"/>
      <c r="D67" s="289" t="s">
        <v>696</v>
      </c>
      <c r="E67" s="289"/>
      <c r="F67" s="289"/>
      <c r="G67" s="289"/>
      <c r="H67" s="289"/>
      <c r="I67" s="289"/>
      <c r="J67" s="289"/>
      <c r="K67" s="287"/>
    </row>
    <row r="68" ht="15" customHeight="1">
      <c r="B68" s="285"/>
      <c r="C68" s="291"/>
      <c r="D68" s="289" t="s">
        <v>697</v>
      </c>
      <c r="E68" s="289"/>
      <c r="F68" s="289"/>
      <c r="G68" s="289"/>
      <c r="H68" s="289"/>
      <c r="I68" s="289"/>
      <c r="J68" s="289"/>
      <c r="K68" s="287"/>
    </row>
    <row r="69" ht="12.75" customHeight="1">
      <c r="B69" s="296"/>
      <c r="C69" s="297"/>
      <c r="D69" s="297"/>
      <c r="E69" s="297"/>
      <c r="F69" s="297"/>
      <c r="G69" s="297"/>
      <c r="H69" s="297"/>
      <c r="I69" s="297"/>
      <c r="J69" s="297"/>
      <c r="K69" s="298"/>
    </row>
    <row r="70" ht="18.75" customHeight="1">
      <c r="B70" s="299"/>
      <c r="C70" s="299"/>
      <c r="D70" s="299"/>
      <c r="E70" s="299"/>
      <c r="F70" s="299"/>
      <c r="G70" s="299"/>
      <c r="H70" s="299"/>
      <c r="I70" s="299"/>
      <c r="J70" s="299"/>
      <c r="K70" s="300"/>
    </row>
    <row r="71" ht="18.75" customHeight="1">
      <c r="B71" s="300"/>
      <c r="C71" s="300"/>
      <c r="D71" s="300"/>
      <c r="E71" s="300"/>
      <c r="F71" s="300"/>
      <c r="G71" s="300"/>
      <c r="H71" s="300"/>
      <c r="I71" s="300"/>
      <c r="J71" s="300"/>
      <c r="K71" s="300"/>
    </row>
    <row r="72" ht="7.5" customHeight="1">
      <c r="B72" s="301"/>
      <c r="C72" s="302"/>
      <c r="D72" s="302"/>
      <c r="E72" s="302"/>
      <c r="F72" s="302"/>
      <c r="G72" s="302"/>
      <c r="H72" s="302"/>
      <c r="I72" s="302"/>
      <c r="J72" s="302"/>
      <c r="K72" s="303"/>
    </row>
    <row r="73" ht="45" customHeight="1">
      <c r="B73" s="304"/>
      <c r="C73" s="305" t="s">
        <v>88</v>
      </c>
      <c r="D73" s="305"/>
      <c r="E73" s="305"/>
      <c r="F73" s="305"/>
      <c r="G73" s="305"/>
      <c r="H73" s="305"/>
      <c r="I73" s="305"/>
      <c r="J73" s="305"/>
      <c r="K73" s="306"/>
    </row>
    <row r="74" ht="17.25" customHeight="1">
      <c r="B74" s="304"/>
      <c r="C74" s="307" t="s">
        <v>698</v>
      </c>
      <c r="D74" s="307"/>
      <c r="E74" s="307"/>
      <c r="F74" s="307" t="s">
        <v>699</v>
      </c>
      <c r="G74" s="308"/>
      <c r="H74" s="307" t="s">
        <v>125</v>
      </c>
      <c r="I74" s="307" t="s">
        <v>62</v>
      </c>
      <c r="J74" s="307" t="s">
        <v>700</v>
      </c>
      <c r="K74" s="306"/>
    </row>
    <row r="75" ht="17.25" customHeight="1">
      <c r="B75" s="304"/>
      <c r="C75" s="309" t="s">
        <v>701</v>
      </c>
      <c r="D75" s="309"/>
      <c r="E75" s="309"/>
      <c r="F75" s="310" t="s">
        <v>702</v>
      </c>
      <c r="G75" s="311"/>
      <c r="H75" s="309"/>
      <c r="I75" s="309"/>
      <c r="J75" s="309" t="s">
        <v>703</v>
      </c>
      <c r="K75" s="306"/>
    </row>
    <row r="76" ht="5.25" customHeight="1">
      <c r="B76" s="304"/>
      <c r="C76" s="312"/>
      <c r="D76" s="312"/>
      <c r="E76" s="312"/>
      <c r="F76" s="312"/>
      <c r="G76" s="313"/>
      <c r="H76" s="312"/>
      <c r="I76" s="312"/>
      <c r="J76" s="312"/>
      <c r="K76" s="306"/>
    </row>
    <row r="77" ht="15" customHeight="1">
      <c r="B77" s="304"/>
      <c r="C77" s="293" t="s">
        <v>58</v>
      </c>
      <c r="D77" s="312"/>
      <c r="E77" s="312"/>
      <c r="F77" s="314" t="s">
        <v>704</v>
      </c>
      <c r="G77" s="313"/>
      <c r="H77" s="293" t="s">
        <v>705</v>
      </c>
      <c r="I77" s="293" t="s">
        <v>706</v>
      </c>
      <c r="J77" s="293">
        <v>20</v>
      </c>
      <c r="K77" s="306"/>
    </row>
    <row r="78" ht="15" customHeight="1">
      <c r="B78" s="304"/>
      <c r="C78" s="293" t="s">
        <v>707</v>
      </c>
      <c r="D78" s="293"/>
      <c r="E78" s="293"/>
      <c r="F78" s="314" t="s">
        <v>704</v>
      </c>
      <c r="G78" s="313"/>
      <c r="H78" s="293" t="s">
        <v>708</v>
      </c>
      <c r="I78" s="293" t="s">
        <v>706</v>
      </c>
      <c r="J78" s="293">
        <v>120</v>
      </c>
      <c r="K78" s="306"/>
    </row>
    <row r="79" ht="15" customHeight="1">
      <c r="B79" s="315"/>
      <c r="C79" s="293" t="s">
        <v>709</v>
      </c>
      <c r="D79" s="293"/>
      <c r="E79" s="293"/>
      <c r="F79" s="314" t="s">
        <v>710</v>
      </c>
      <c r="G79" s="313"/>
      <c r="H79" s="293" t="s">
        <v>711</v>
      </c>
      <c r="I79" s="293" t="s">
        <v>706</v>
      </c>
      <c r="J79" s="293">
        <v>50</v>
      </c>
      <c r="K79" s="306"/>
    </row>
    <row r="80" ht="15" customHeight="1">
      <c r="B80" s="315"/>
      <c r="C80" s="293" t="s">
        <v>712</v>
      </c>
      <c r="D80" s="293"/>
      <c r="E80" s="293"/>
      <c r="F80" s="314" t="s">
        <v>704</v>
      </c>
      <c r="G80" s="313"/>
      <c r="H80" s="293" t="s">
        <v>713</v>
      </c>
      <c r="I80" s="293" t="s">
        <v>714</v>
      </c>
      <c r="J80" s="293"/>
      <c r="K80" s="306"/>
    </row>
    <row r="81" ht="15" customHeight="1">
      <c r="B81" s="315"/>
      <c r="C81" s="316" t="s">
        <v>715</v>
      </c>
      <c r="D81" s="316"/>
      <c r="E81" s="316"/>
      <c r="F81" s="317" t="s">
        <v>710</v>
      </c>
      <c r="G81" s="316"/>
      <c r="H81" s="316" t="s">
        <v>716</v>
      </c>
      <c r="I81" s="316" t="s">
        <v>706</v>
      </c>
      <c r="J81" s="316">
        <v>15</v>
      </c>
      <c r="K81" s="306"/>
    </row>
    <row r="82" ht="15" customHeight="1">
      <c r="B82" s="315"/>
      <c r="C82" s="316" t="s">
        <v>717</v>
      </c>
      <c r="D82" s="316"/>
      <c r="E82" s="316"/>
      <c r="F82" s="317" t="s">
        <v>710</v>
      </c>
      <c r="G82" s="316"/>
      <c r="H82" s="316" t="s">
        <v>718</v>
      </c>
      <c r="I82" s="316" t="s">
        <v>706</v>
      </c>
      <c r="J82" s="316">
        <v>15</v>
      </c>
      <c r="K82" s="306"/>
    </row>
    <row r="83" ht="15" customHeight="1">
      <c r="B83" s="315"/>
      <c r="C83" s="316" t="s">
        <v>719</v>
      </c>
      <c r="D83" s="316"/>
      <c r="E83" s="316"/>
      <c r="F83" s="317" t="s">
        <v>710</v>
      </c>
      <c r="G83" s="316"/>
      <c r="H83" s="316" t="s">
        <v>720</v>
      </c>
      <c r="I83" s="316" t="s">
        <v>706</v>
      </c>
      <c r="J83" s="316">
        <v>20</v>
      </c>
      <c r="K83" s="306"/>
    </row>
    <row r="84" ht="15" customHeight="1">
      <c r="B84" s="315"/>
      <c r="C84" s="316" t="s">
        <v>721</v>
      </c>
      <c r="D84" s="316"/>
      <c r="E84" s="316"/>
      <c r="F84" s="317" t="s">
        <v>710</v>
      </c>
      <c r="G84" s="316"/>
      <c r="H84" s="316" t="s">
        <v>722</v>
      </c>
      <c r="I84" s="316" t="s">
        <v>706</v>
      </c>
      <c r="J84" s="316">
        <v>20</v>
      </c>
      <c r="K84" s="306"/>
    </row>
    <row r="85" ht="15" customHeight="1">
      <c r="B85" s="315"/>
      <c r="C85" s="293" t="s">
        <v>723</v>
      </c>
      <c r="D85" s="293"/>
      <c r="E85" s="293"/>
      <c r="F85" s="314" t="s">
        <v>710</v>
      </c>
      <c r="G85" s="313"/>
      <c r="H85" s="293" t="s">
        <v>724</v>
      </c>
      <c r="I85" s="293" t="s">
        <v>706</v>
      </c>
      <c r="J85" s="293">
        <v>50</v>
      </c>
      <c r="K85" s="306"/>
    </row>
    <row r="86" ht="15" customHeight="1">
      <c r="B86" s="315"/>
      <c r="C86" s="293" t="s">
        <v>725</v>
      </c>
      <c r="D86" s="293"/>
      <c r="E86" s="293"/>
      <c r="F86" s="314" t="s">
        <v>710</v>
      </c>
      <c r="G86" s="313"/>
      <c r="H86" s="293" t="s">
        <v>726</v>
      </c>
      <c r="I86" s="293" t="s">
        <v>706</v>
      </c>
      <c r="J86" s="293">
        <v>20</v>
      </c>
      <c r="K86" s="306"/>
    </row>
    <row r="87" ht="15" customHeight="1">
      <c r="B87" s="315"/>
      <c r="C87" s="293" t="s">
        <v>727</v>
      </c>
      <c r="D87" s="293"/>
      <c r="E87" s="293"/>
      <c r="F87" s="314" t="s">
        <v>710</v>
      </c>
      <c r="G87" s="313"/>
      <c r="H87" s="293" t="s">
        <v>728</v>
      </c>
      <c r="I87" s="293" t="s">
        <v>706</v>
      </c>
      <c r="J87" s="293">
        <v>20</v>
      </c>
      <c r="K87" s="306"/>
    </row>
    <row r="88" ht="15" customHeight="1">
      <c r="B88" s="315"/>
      <c r="C88" s="293" t="s">
        <v>729</v>
      </c>
      <c r="D88" s="293"/>
      <c r="E88" s="293"/>
      <c r="F88" s="314" t="s">
        <v>710</v>
      </c>
      <c r="G88" s="313"/>
      <c r="H88" s="293" t="s">
        <v>730</v>
      </c>
      <c r="I88" s="293" t="s">
        <v>706</v>
      </c>
      <c r="J88" s="293">
        <v>50</v>
      </c>
      <c r="K88" s="306"/>
    </row>
    <row r="89" ht="15" customHeight="1">
      <c r="B89" s="315"/>
      <c r="C89" s="293" t="s">
        <v>731</v>
      </c>
      <c r="D89" s="293"/>
      <c r="E89" s="293"/>
      <c r="F89" s="314" t="s">
        <v>710</v>
      </c>
      <c r="G89" s="313"/>
      <c r="H89" s="293" t="s">
        <v>731</v>
      </c>
      <c r="I89" s="293" t="s">
        <v>706</v>
      </c>
      <c r="J89" s="293">
        <v>50</v>
      </c>
      <c r="K89" s="306"/>
    </row>
    <row r="90" ht="15" customHeight="1">
      <c r="B90" s="315"/>
      <c r="C90" s="293" t="s">
        <v>130</v>
      </c>
      <c r="D90" s="293"/>
      <c r="E90" s="293"/>
      <c r="F90" s="314" t="s">
        <v>710</v>
      </c>
      <c r="G90" s="313"/>
      <c r="H90" s="293" t="s">
        <v>732</v>
      </c>
      <c r="I90" s="293" t="s">
        <v>706</v>
      </c>
      <c r="J90" s="293">
        <v>255</v>
      </c>
      <c r="K90" s="306"/>
    </row>
    <row r="91" ht="15" customHeight="1">
      <c r="B91" s="315"/>
      <c r="C91" s="293" t="s">
        <v>733</v>
      </c>
      <c r="D91" s="293"/>
      <c r="E91" s="293"/>
      <c r="F91" s="314" t="s">
        <v>704</v>
      </c>
      <c r="G91" s="313"/>
      <c r="H91" s="293" t="s">
        <v>734</v>
      </c>
      <c r="I91" s="293" t="s">
        <v>735</v>
      </c>
      <c r="J91" s="293"/>
      <c r="K91" s="306"/>
    </row>
    <row r="92" ht="15" customHeight="1">
      <c r="B92" s="315"/>
      <c r="C92" s="293" t="s">
        <v>736</v>
      </c>
      <c r="D92" s="293"/>
      <c r="E92" s="293"/>
      <c r="F92" s="314" t="s">
        <v>704</v>
      </c>
      <c r="G92" s="313"/>
      <c r="H92" s="293" t="s">
        <v>737</v>
      </c>
      <c r="I92" s="293" t="s">
        <v>738</v>
      </c>
      <c r="J92" s="293"/>
      <c r="K92" s="306"/>
    </row>
    <row r="93" ht="15" customHeight="1">
      <c r="B93" s="315"/>
      <c r="C93" s="293" t="s">
        <v>739</v>
      </c>
      <c r="D93" s="293"/>
      <c r="E93" s="293"/>
      <c r="F93" s="314" t="s">
        <v>704</v>
      </c>
      <c r="G93" s="313"/>
      <c r="H93" s="293" t="s">
        <v>739</v>
      </c>
      <c r="I93" s="293" t="s">
        <v>738</v>
      </c>
      <c r="J93" s="293"/>
      <c r="K93" s="306"/>
    </row>
    <row r="94" ht="15" customHeight="1">
      <c r="B94" s="315"/>
      <c r="C94" s="293" t="s">
        <v>43</v>
      </c>
      <c r="D94" s="293"/>
      <c r="E94" s="293"/>
      <c r="F94" s="314" t="s">
        <v>704</v>
      </c>
      <c r="G94" s="313"/>
      <c r="H94" s="293" t="s">
        <v>740</v>
      </c>
      <c r="I94" s="293" t="s">
        <v>738</v>
      </c>
      <c r="J94" s="293"/>
      <c r="K94" s="306"/>
    </row>
    <row r="95" ht="15" customHeight="1">
      <c r="B95" s="315"/>
      <c r="C95" s="293" t="s">
        <v>53</v>
      </c>
      <c r="D95" s="293"/>
      <c r="E95" s="293"/>
      <c r="F95" s="314" t="s">
        <v>704</v>
      </c>
      <c r="G95" s="313"/>
      <c r="H95" s="293" t="s">
        <v>741</v>
      </c>
      <c r="I95" s="293" t="s">
        <v>738</v>
      </c>
      <c r="J95" s="293"/>
      <c r="K95" s="306"/>
    </row>
    <row r="96" ht="15" customHeight="1">
      <c r="B96" s="318"/>
      <c r="C96" s="319"/>
      <c r="D96" s="319"/>
      <c r="E96" s="319"/>
      <c r="F96" s="319"/>
      <c r="G96" s="319"/>
      <c r="H96" s="319"/>
      <c r="I96" s="319"/>
      <c r="J96" s="319"/>
      <c r="K96" s="320"/>
    </row>
    <row r="97" ht="18.75" customHeight="1">
      <c r="B97" s="321"/>
      <c r="C97" s="322"/>
      <c r="D97" s="322"/>
      <c r="E97" s="322"/>
      <c r="F97" s="322"/>
      <c r="G97" s="322"/>
      <c r="H97" s="322"/>
      <c r="I97" s="322"/>
      <c r="J97" s="322"/>
      <c r="K97" s="321"/>
    </row>
    <row r="98" ht="18.75" customHeight="1">
      <c r="B98" s="300"/>
      <c r="C98" s="300"/>
      <c r="D98" s="300"/>
      <c r="E98" s="300"/>
      <c r="F98" s="300"/>
      <c r="G98" s="300"/>
      <c r="H98" s="300"/>
      <c r="I98" s="300"/>
      <c r="J98" s="300"/>
      <c r="K98" s="300"/>
    </row>
    <row r="99" ht="7.5" customHeight="1">
      <c r="B99" s="301"/>
      <c r="C99" s="302"/>
      <c r="D99" s="302"/>
      <c r="E99" s="302"/>
      <c r="F99" s="302"/>
      <c r="G99" s="302"/>
      <c r="H99" s="302"/>
      <c r="I99" s="302"/>
      <c r="J99" s="302"/>
      <c r="K99" s="303"/>
    </row>
    <row r="100" ht="45" customHeight="1">
      <c r="B100" s="304"/>
      <c r="C100" s="305" t="s">
        <v>742</v>
      </c>
      <c r="D100" s="305"/>
      <c r="E100" s="305"/>
      <c r="F100" s="305"/>
      <c r="G100" s="305"/>
      <c r="H100" s="305"/>
      <c r="I100" s="305"/>
      <c r="J100" s="305"/>
      <c r="K100" s="306"/>
    </row>
    <row r="101" ht="17.25" customHeight="1">
      <c r="B101" s="304"/>
      <c r="C101" s="307" t="s">
        <v>698</v>
      </c>
      <c r="D101" s="307"/>
      <c r="E101" s="307"/>
      <c r="F101" s="307" t="s">
        <v>699</v>
      </c>
      <c r="G101" s="308"/>
      <c r="H101" s="307" t="s">
        <v>125</v>
      </c>
      <c r="I101" s="307" t="s">
        <v>62</v>
      </c>
      <c r="J101" s="307" t="s">
        <v>700</v>
      </c>
      <c r="K101" s="306"/>
    </row>
    <row r="102" ht="17.25" customHeight="1">
      <c r="B102" s="304"/>
      <c r="C102" s="309" t="s">
        <v>701</v>
      </c>
      <c r="D102" s="309"/>
      <c r="E102" s="309"/>
      <c r="F102" s="310" t="s">
        <v>702</v>
      </c>
      <c r="G102" s="311"/>
      <c r="H102" s="309"/>
      <c r="I102" s="309"/>
      <c r="J102" s="309" t="s">
        <v>703</v>
      </c>
      <c r="K102" s="306"/>
    </row>
    <row r="103" ht="5.25" customHeight="1">
      <c r="B103" s="304"/>
      <c r="C103" s="307"/>
      <c r="D103" s="307"/>
      <c r="E103" s="307"/>
      <c r="F103" s="307"/>
      <c r="G103" s="323"/>
      <c r="H103" s="307"/>
      <c r="I103" s="307"/>
      <c r="J103" s="307"/>
      <c r="K103" s="306"/>
    </row>
    <row r="104" ht="15" customHeight="1">
      <c r="B104" s="304"/>
      <c r="C104" s="293" t="s">
        <v>58</v>
      </c>
      <c r="D104" s="312"/>
      <c r="E104" s="312"/>
      <c r="F104" s="314" t="s">
        <v>704</v>
      </c>
      <c r="G104" s="323"/>
      <c r="H104" s="293" t="s">
        <v>743</v>
      </c>
      <c r="I104" s="293" t="s">
        <v>706</v>
      </c>
      <c r="J104" s="293">
        <v>20</v>
      </c>
      <c r="K104" s="306"/>
    </row>
    <row r="105" ht="15" customHeight="1">
      <c r="B105" s="304"/>
      <c r="C105" s="293" t="s">
        <v>707</v>
      </c>
      <c r="D105" s="293"/>
      <c r="E105" s="293"/>
      <c r="F105" s="314" t="s">
        <v>704</v>
      </c>
      <c r="G105" s="293"/>
      <c r="H105" s="293" t="s">
        <v>743</v>
      </c>
      <c r="I105" s="293" t="s">
        <v>706</v>
      </c>
      <c r="J105" s="293">
        <v>120</v>
      </c>
      <c r="K105" s="306"/>
    </row>
    <row r="106" ht="15" customHeight="1">
      <c r="B106" s="315"/>
      <c r="C106" s="293" t="s">
        <v>709</v>
      </c>
      <c r="D106" s="293"/>
      <c r="E106" s="293"/>
      <c r="F106" s="314" t="s">
        <v>710</v>
      </c>
      <c r="G106" s="293"/>
      <c r="H106" s="293" t="s">
        <v>743</v>
      </c>
      <c r="I106" s="293" t="s">
        <v>706</v>
      </c>
      <c r="J106" s="293">
        <v>50</v>
      </c>
      <c r="K106" s="306"/>
    </row>
    <row r="107" ht="15" customHeight="1">
      <c r="B107" s="315"/>
      <c r="C107" s="293" t="s">
        <v>712</v>
      </c>
      <c r="D107" s="293"/>
      <c r="E107" s="293"/>
      <c r="F107" s="314" t="s">
        <v>704</v>
      </c>
      <c r="G107" s="293"/>
      <c r="H107" s="293" t="s">
        <v>743</v>
      </c>
      <c r="I107" s="293" t="s">
        <v>714</v>
      </c>
      <c r="J107" s="293"/>
      <c r="K107" s="306"/>
    </row>
    <row r="108" ht="15" customHeight="1">
      <c r="B108" s="315"/>
      <c r="C108" s="293" t="s">
        <v>723</v>
      </c>
      <c r="D108" s="293"/>
      <c r="E108" s="293"/>
      <c r="F108" s="314" t="s">
        <v>710</v>
      </c>
      <c r="G108" s="293"/>
      <c r="H108" s="293" t="s">
        <v>743</v>
      </c>
      <c r="I108" s="293" t="s">
        <v>706</v>
      </c>
      <c r="J108" s="293">
        <v>50</v>
      </c>
      <c r="K108" s="306"/>
    </row>
    <row r="109" ht="15" customHeight="1">
      <c r="B109" s="315"/>
      <c r="C109" s="293" t="s">
        <v>731</v>
      </c>
      <c r="D109" s="293"/>
      <c r="E109" s="293"/>
      <c r="F109" s="314" t="s">
        <v>710</v>
      </c>
      <c r="G109" s="293"/>
      <c r="H109" s="293" t="s">
        <v>743</v>
      </c>
      <c r="I109" s="293" t="s">
        <v>706</v>
      </c>
      <c r="J109" s="293">
        <v>50</v>
      </c>
      <c r="K109" s="306"/>
    </row>
    <row r="110" ht="15" customHeight="1">
      <c r="B110" s="315"/>
      <c r="C110" s="293" t="s">
        <v>729</v>
      </c>
      <c r="D110" s="293"/>
      <c r="E110" s="293"/>
      <c r="F110" s="314" t="s">
        <v>710</v>
      </c>
      <c r="G110" s="293"/>
      <c r="H110" s="293" t="s">
        <v>743</v>
      </c>
      <c r="I110" s="293" t="s">
        <v>706</v>
      </c>
      <c r="J110" s="293">
        <v>50</v>
      </c>
      <c r="K110" s="306"/>
    </row>
    <row r="111" ht="15" customHeight="1">
      <c r="B111" s="315"/>
      <c r="C111" s="293" t="s">
        <v>58</v>
      </c>
      <c r="D111" s="293"/>
      <c r="E111" s="293"/>
      <c r="F111" s="314" t="s">
        <v>704</v>
      </c>
      <c r="G111" s="293"/>
      <c r="H111" s="293" t="s">
        <v>744</v>
      </c>
      <c r="I111" s="293" t="s">
        <v>706</v>
      </c>
      <c r="J111" s="293">
        <v>20</v>
      </c>
      <c r="K111" s="306"/>
    </row>
    <row r="112" ht="15" customHeight="1">
      <c r="B112" s="315"/>
      <c r="C112" s="293" t="s">
        <v>745</v>
      </c>
      <c r="D112" s="293"/>
      <c r="E112" s="293"/>
      <c r="F112" s="314" t="s">
        <v>704</v>
      </c>
      <c r="G112" s="293"/>
      <c r="H112" s="293" t="s">
        <v>746</v>
      </c>
      <c r="I112" s="293" t="s">
        <v>706</v>
      </c>
      <c r="J112" s="293">
        <v>120</v>
      </c>
      <c r="K112" s="306"/>
    </row>
    <row r="113" ht="15" customHeight="1">
      <c r="B113" s="315"/>
      <c r="C113" s="293" t="s">
        <v>43</v>
      </c>
      <c r="D113" s="293"/>
      <c r="E113" s="293"/>
      <c r="F113" s="314" t="s">
        <v>704</v>
      </c>
      <c r="G113" s="293"/>
      <c r="H113" s="293" t="s">
        <v>747</v>
      </c>
      <c r="I113" s="293" t="s">
        <v>738</v>
      </c>
      <c r="J113" s="293"/>
      <c r="K113" s="306"/>
    </row>
    <row r="114" ht="15" customHeight="1">
      <c r="B114" s="315"/>
      <c r="C114" s="293" t="s">
        <v>53</v>
      </c>
      <c r="D114" s="293"/>
      <c r="E114" s="293"/>
      <c r="F114" s="314" t="s">
        <v>704</v>
      </c>
      <c r="G114" s="293"/>
      <c r="H114" s="293" t="s">
        <v>748</v>
      </c>
      <c r="I114" s="293" t="s">
        <v>738</v>
      </c>
      <c r="J114" s="293"/>
      <c r="K114" s="306"/>
    </row>
    <row r="115" ht="15" customHeight="1">
      <c r="B115" s="315"/>
      <c r="C115" s="293" t="s">
        <v>62</v>
      </c>
      <c r="D115" s="293"/>
      <c r="E115" s="293"/>
      <c r="F115" s="314" t="s">
        <v>704</v>
      </c>
      <c r="G115" s="293"/>
      <c r="H115" s="293" t="s">
        <v>749</v>
      </c>
      <c r="I115" s="293" t="s">
        <v>750</v>
      </c>
      <c r="J115" s="293"/>
      <c r="K115" s="306"/>
    </row>
    <row r="116" ht="15" customHeight="1">
      <c r="B116" s="318"/>
      <c r="C116" s="324"/>
      <c r="D116" s="324"/>
      <c r="E116" s="324"/>
      <c r="F116" s="324"/>
      <c r="G116" s="324"/>
      <c r="H116" s="324"/>
      <c r="I116" s="324"/>
      <c r="J116" s="324"/>
      <c r="K116" s="320"/>
    </row>
    <row r="117" ht="18.75" customHeight="1">
      <c r="B117" s="325"/>
      <c r="C117" s="289"/>
      <c r="D117" s="289"/>
      <c r="E117" s="289"/>
      <c r="F117" s="326"/>
      <c r="G117" s="289"/>
      <c r="H117" s="289"/>
      <c r="I117" s="289"/>
      <c r="J117" s="289"/>
      <c r="K117" s="325"/>
    </row>
    <row r="118" ht="18.75" customHeight="1">
      <c r="B118" s="300"/>
      <c r="C118" s="300"/>
      <c r="D118" s="300"/>
      <c r="E118" s="300"/>
      <c r="F118" s="300"/>
      <c r="G118" s="300"/>
      <c r="H118" s="300"/>
      <c r="I118" s="300"/>
      <c r="J118" s="300"/>
      <c r="K118" s="300"/>
    </row>
    <row r="119" ht="7.5" customHeight="1">
      <c r="B119" s="327"/>
      <c r="C119" s="328"/>
      <c r="D119" s="328"/>
      <c r="E119" s="328"/>
      <c r="F119" s="328"/>
      <c r="G119" s="328"/>
      <c r="H119" s="328"/>
      <c r="I119" s="328"/>
      <c r="J119" s="328"/>
      <c r="K119" s="329"/>
    </row>
    <row r="120" ht="45" customHeight="1">
      <c r="B120" s="330"/>
      <c r="C120" s="283" t="s">
        <v>751</v>
      </c>
      <c r="D120" s="283"/>
      <c r="E120" s="283"/>
      <c r="F120" s="283"/>
      <c r="G120" s="283"/>
      <c r="H120" s="283"/>
      <c r="I120" s="283"/>
      <c r="J120" s="283"/>
      <c r="K120" s="331"/>
    </row>
    <row r="121" ht="17.25" customHeight="1">
      <c r="B121" s="332"/>
      <c r="C121" s="307" t="s">
        <v>698</v>
      </c>
      <c r="D121" s="307"/>
      <c r="E121" s="307"/>
      <c r="F121" s="307" t="s">
        <v>699</v>
      </c>
      <c r="G121" s="308"/>
      <c r="H121" s="307" t="s">
        <v>125</v>
      </c>
      <c r="I121" s="307" t="s">
        <v>62</v>
      </c>
      <c r="J121" s="307" t="s">
        <v>700</v>
      </c>
      <c r="K121" s="333"/>
    </row>
    <row r="122" ht="17.25" customHeight="1">
      <c r="B122" s="332"/>
      <c r="C122" s="309" t="s">
        <v>701</v>
      </c>
      <c r="D122" s="309"/>
      <c r="E122" s="309"/>
      <c r="F122" s="310" t="s">
        <v>702</v>
      </c>
      <c r="G122" s="311"/>
      <c r="H122" s="309"/>
      <c r="I122" s="309"/>
      <c r="J122" s="309" t="s">
        <v>703</v>
      </c>
      <c r="K122" s="333"/>
    </row>
    <row r="123" ht="5.25" customHeight="1">
      <c r="B123" s="334"/>
      <c r="C123" s="312"/>
      <c r="D123" s="312"/>
      <c r="E123" s="312"/>
      <c r="F123" s="312"/>
      <c r="G123" s="293"/>
      <c r="H123" s="312"/>
      <c r="I123" s="312"/>
      <c r="J123" s="312"/>
      <c r="K123" s="335"/>
    </row>
    <row r="124" ht="15" customHeight="1">
      <c r="B124" s="334"/>
      <c r="C124" s="293" t="s">
        <v>707</v>
      </c>
      <c r="D124" s="312"/>
      <c r="E124" s="312"/>
      <c r="F124" s="314" t="s">
        <v>704</v>
      </c>
      <c r="G124" s="293"/>
      <c r="H124" s="293" t="s">
        <v>743</v>
      </c>
      <c r="I124" s="293" t="s">
        <v>706</v>
      </c>
      <c r="J124" s="293">
        <v>120</v>
      </c>
      <c r="K124" s="336"/>
    </row>
    <row r="125" ht="15" customHeight="1">
      <c r="B125" s="334"/>
      <c r="C125" s="293" t="s">
        <v>752</v>
      </c>
      <c r="D125" s="293"/>
      <c r="E125" s="293"/>
      <c r="F125" s="314" t="s">
        <v>704</v>
      </c>
      <c r="G125" s="293"/>
      <c r="H125" s="293" t="s">
        <v>753</v>
      </c>
      <c r="I125" s="293" t="s">
        <v>706</v>
      </c>
      <c r="J125" s="293" t="s">
        <v>754</v>
      </c>
      <c r="K125" s="336"/>
    </row>
    <row r="126" ht="15" customHeight="1">
      <c r="B126" s="334"/>
      <c r="C126" s="293" t="s">
        <v>653</v>
      </c>
      <c r="D126" s="293"/>
      <c r="E126" s="293"/>
      <c r="F126" s="314" t="s">
        <v>704</v>
      </c>
      <c r="G126" s="293"/>
      <c r="H126" s="293" t="s">
        <v>755</v>
      </c>
      <c r="I126" s="293" t="s">
        <v>706</v>
      </c>
      <c r="J126" s="293" t="s">
        <v>754</v>
      </c>
      <c r="K126" s="336"/>
    </row>
    <row r="127" ht="15" customHeight="1">
      <c r="B127" s="334"/>
      <c r="C127" s="293" t="s">
        <v>715</v>
      </c>
      <c r="D127" s="293"/>
      <c r="E127" s="293"/>
      <c r="F127" s="314" t="s">
        <v>710</v>
      </c>
      <c r="G127" s="293"/>
      <c r="H127" s="293" t="s">
        <v>716</v>
      </c>
      <c r="I127" s="293" t="s">
        <v>706</v>
      </c>
      <c r="J127" s="293">
        <v>15</v>
      </c>
      <c r="K127" s="336"/>
    </row>
    <row r="128" ht="15" customHeight="1">
      <c r="B128" s="334"/>
      <c r="C128" s="316" t="s">
        <v>717</v>
      </c>
      <c r="D128" s="316"/>
      <c r="E128" s="316"/>
      <c r="F128" s="317" t="s">
        <v>710</v>
      </c>
      <c r="G128" s="316"/>
      <c r="H128" s="316" t="s">
        <v>718</v>
      </c>
      <c r="I128" s="316" t="s">
        <v>706</v>
      </c>
      <c r="J128" s="316">
        <v>15</v>
      </c>
      <c r="K128" s="336"/>
    </row>
    <row r="129" ht="15" customHeight="1">
      <c r="B129" s="334"/>
      <c r="C129" s="316" t="s">
        <v>719</v>
      </c>
      <c r="D129" s="316"/>
      <c r="E129" s="316"/>
      <c r="F129" s="317" t="s">
        <v>710</v>
      </c>
      <c r="G129" s="316"/>
      <c r="H129" s="316" t="s">
        <v>720</v>
      </c>
      <c r="I129" s="316" t="s">
        <v>706</v>
      </c>
      <c r="J129" s="316">
        <v>20</v>
      </c>
      <c r="K129" s="336"/>
    </row>
    <row r="130" ht="15" customHeight="1">
      <c r="B130" s="334"/>
      <c r="C130" s="316" t="s">
        <v>721</v>
      </c>
      <c r="D130" s="316"/>
      <c r="E130" s="316"/>
      <c r="F130" s="317" t="s">
        <v>710</v>
      </c>
      <c r="G130" s="316"/>
      <c r="H130" s="316" t="s">
        <v>722</v>
      </c>
      <c r="I130" s="316" t="s">
        <v>706</v>
      </c>
      <c r="J130" s="316">
        <v>20</v>
      </c>
      <c r="K130" s="336"/>
    </row>
    <row r="131" ht="15" customHeight="1">
      <c r="B131" s="334"/>
      <c r="C131" s="293" t="s">
        <v>709</v>
      </c>
      <c r="D131" s="293"/>
      <c r="E131" s="293"/>
      <c r="F131" s="314" t="s">
        <v>710</v>
      </c>
      <c r="G131" s="293"/>
      <c r="H131" s="293" t="s">
        <v>743</v>
      </c>
      <c r="I131" s="293" t="s">
        <v>706</v>
      </c>
      <c r="J131" s="293">
        <v>50</v>
      </c>
      <c r="K131" s="336"/>
    </row>
    <row r="132" ht="15" customHeight="1">
      <c r="B132" s="334"/>
      <c r="C132" s="293" t="s">
        <v>723</v>
      </c>
      <c r="D132" s="293"/>
      <c r="E132" s="293"/>
      <c r="F132" s="314" t="s">
        <v>710</v>
      </c>
      <c r="G132" s="293"/>
      <c r="H132" s="293" t="s">
        <v>743</v>
      </c>
      <c r="I132" s="293" t="s">
        <v>706</v>
      </c>
      <c r="J132" s="293">
        <v>50</v>
      </c>
      <c r="K132" s="336"/>
    </row>
    <row r="133" ht="15" customHeight="1">
      <c r="B133" s="334"/>
      <c r="C133" s="293" t="s">
        <v>729</v>
      </c>
      <c r="D133" s="293"/>
      <c r="E133" s="293"/>
      <c r="F133" s="314" t="s">
        <v>710</v>
      </c>
      <c r="G133" s="293"/>
      <c r="H133" s="293" t="s">
        <v>743</v>
      </c>
      <c r="I133" s="293" t="s">
        <v>706</v>
      </c>
      <c r="J133" s="293">
        <v>50</v>
      </c>
      <c r="K133" s="336"/>
    </row>
    <row r="134" ht="15" customHeight="1">
      <c r="B134" s="334"/>
      <c r="C134" s="293" t="s">
        <v>731</v>
      </c>
      <c r="D134" s="293"/>
      <c r="E134" s="293"/>
      <c r="F134" s="314" t="s">
        <v>710</v>
      </c>
      <c r="G134" s="293"/>
      <c r="H134" s="293" t="s">
        <v>743</v>
      </c>
      <c r="I134" s="293" t="s">
        <v>706</v>
      </c>
      <c r="J134" s="293">
        <v>50</v>
      </c>
      <c r="K134" s="336"/>
    </row>
    <row r="135" ht="15" customHeight="1">
      <c r="B135" s="334"/>
      <c r="C135" s="293" t="s">
        <v>130</v>
      </c>
      <c r="D135" s="293"/>
      <c r="E135" s="293"/>
      <c r="F135" s="314" t="s">
        <v>710</v>
      </c>
      <c r="G135" s="293"/>
      <c r="H135" s="293" t="s">
        <v>756</v>
      </c>
      <c r="I135" s="293" t="s">
        <v>706</v>
      </c>
      <c r="J135" s="293">
        <v>255</v>
      </c>
      <c r="K135" s="336"/>
    </row>
    <row r="136" ht="15" customHeight="1">
      <c r="B136" s="334"/>
      <c r="C136" s="293" t="s">
        <v>733</v>
      </c>
      <c r="D136" s="293"/>
      <c r="E136" s="293"/>
      <c r="F136" s="314" t="s">
        <v>704</v>
      </c>
      <c r="G136" s="293"/>
      <c r="H136" s="293" t="s">
        <v>757</v>
      </c>
      <c r="I136" s="293" t="s">
        <v>735</v>
      </c>
      <c r="J136" s="293"/>
      <c r="K136" s="336"/>
    </row>
    <row r="137" ht="15" customHeight="1">
      <c r="B137" s="334"/>
      <c r="C137" s="293" t="s">
        <v>736</v>
      </c>
      <c r="D137" s="293"/>
      <c r="E137" s="293"/>
      <c r="F137" s="314" t="s">
        <v>704</v>
      </c>
      <c r="G137" s="293"/>
      <c r="H137" s="293" t="s">
        <v>758</v>
      </c>
      <c r="I137" s="293" t="s">
        <v>738</v>
      </c>
      <c r="J137" s="293"/>
      <c r="K137" s="336"/>
    </row>
    <row r="138" ht="15" customHeight="1">
      <c r="B138" s="334"/>
      <c r="C138" s="293" t="s">
        <v>739</v>
      </c>
      <c r="D138" s="293"/>
      <c r="E138" s="293"/>
      <c r="F138" s="314" t="s">
        <v>704</v>
      </c>
      <c r="G138" s="293"/>
      <c r="H138" s="293" t="s">
        <v>739</v>
      </c>
      <c r="I138" s="293" t="s">
        <v>738</v>
      </c>
      <c r="J138" s="293"/>
      <c r="K138" s="336"/>
    </row>
    <row r="139" ht="15" customHeight="1">
      <c r="B139" s="334"/>
      <c r="C139" s="293" t="s">
        <v>43</v>
      </c>
      <c r="D139" s="293"/>
      <c r="E139" s="293"/>
      <c r="F139" s="314" t="s">
        <v>704</v>
      </c>
      <c r="G139" s="293"/>
      <c r="H139" s="293" t="s">
        <v>759</v>
      </c>
      <c r="I139" s="293" t="s">
        <v>738</v>
      </c>
      <c r="J139" s="293"/>
      <c r="K139" s="336"/>
    </row>
    <row r="140" ht="15" customHeight="1">
      <c r="B140" s="334"/>
      <c r="C140" s="293" t="s">
        <v>760</v>
      </c>
      <c r="D140" s="293"/>
      <c r="E140" s="293"/>
      <c r="F140" s="314" t="s">
        <v>704</v>
      </c>
      <c r="G140" s="293"/>
      <c r="H140" s="293" t="s">
        <v>761</v>
      </c>
      <c r="I140" s="293" t="s">
        <v>738</v>
      </c>
      <c r="J140" s="293"/>
      <c r="K140" s="336"/>
    </row>
    <row r="141" ht="15" customHeight="1">
      <c r="B141" s="337"/>
      <c r="C141" s="338"/>
      <c r="D141" s="338"/>
      <c r="E141" s="338"/>
      <c r="F141" s="338"/>
      <c r="G141" s="338"/>
      <c r="H141" s="338"/>
      <c r="I141" s="338"/>
      <c r="J141" s="338"/>
      <c r="K141" s="339"/>
    </row>
    <row r="142" ht="18.75" customHeight="1">
      <c r="B142" s="289"/>
      <c r="C142" s="289"/>
      <c r="D142" s="289"/>
      <c r="E142" s="289"/>
      <c r="F142" s="326"/>
      <c r="G142" s="289"/>
      <c r="H142" s="289"/>
      <c r="I142" s="289"/>
      <c r="J142" s="289"/>
      <c r="K142" s="289"/>
    </row>
    <row r="143" ht="18.75" customHeight="1">
      <c r="B143" s="300"/>
      <c r="C143" s="300"/>
      <c r="D143" s="300"/>
      <c r="E143" s="300"/>
      <c r="F143" s="300"/>
      <c r="G143" s="300"/>
      <c r="H143" s="300"/>
      <c r="I143" s="300"/>
      <c r="J143" s="300"/>
      <c r="K143" s="300"/>
    </row>
    <row r="144" ht="7.5" customHeight="1">
      <c r="B144" s="301"/>
      <c r="C144" s="302"/>
      <c r="D144" s="302"/>
      <c r="E144" s="302"/>
      <c r="F144" s="302"/>
      <c r="G144" s="302"/>
      <c r="H144" s="302"/>
      <c r="I144" s="302"/>
      <c r="J144" s="302"/>
      <c r="K144" s="303"/>
    </row>
    <row r="145" ht="45" customHeight="1">
      <c r="B145" s="304"/>
      <c r="C145" s="305" t="s">
        <v>762</v>
      </c>
      <c r="D145" s="305"/>
      <c r="E145" s="305"/>
      <c r="F145" s="305"/>
      <c r="G145" s="305"/>
      <c r="H145" s="305"/>
      <c r="I145" s="305"/>
      <c r="J145" s="305"/>
      <c r="K145" s="306"/>
    </row>
    <row r="146" ht="17.25" customHeight="1">
      <c r="B146" s="304"/>
      <c r="C146" s="307" t="s">
        <v>698</v>
      </c>
      <c r="D146" s="307"/>
      <c r="E146" s="307"/>
      <c r="F146" s="307" t="s">
        <v>699</v>
      </c>
      <c r="G146" s="308"/>
      <c r="H146" s="307" t="s">
        <v>125</v>
      </c>
      <c r="I146" s="307" t="s">
        <v>62</v>
      </c>
      <c r="J146" s="307" t="s">
        <v>700</v>
      </c>
      <c r="K146" s="306"/>
    </row>
    <row r="147" ht="17.25" customHeight="1">
      <c r="B147" s="304"/>
      <c r="C147" s="309" t="s">
        <v>701</v>
      </c>
      <c r="D147" s="309"/>
      <c r="E147" s="309"/>
      <c r="F147" s="310" t="s">
        <v>702</v>
      </c>
      <c r="G147" s="311"/>
      <c r="H147" s="309"/>
      <c r="I147" s="309"/>
      <c r="J147" s="309" t="s">
        <v>703</v>
      </c>
      <c r="K147" s="306"/>
    </row>
    <row r="148" ht="5.25" customHeight="1">
      <c r="B148" s="315"/>
      <c r="C148" s="312"/>
      <c r="D148" s="312"/>
      <c r="E148" s="312"/>
      <c r="F148" s="312"/>
      <c r="G148" s="313"/>
      <c r="H148" s="312"/>
      <c r="I148" s="312"/>
      <c r="J148" s="312"/>
      <c r="K148" s="336"/>
    </row>
    <row r="149" ht="15" customHeight="1">
      <c r="B149" s="315"/>
      <c r="C149" s="340" t="s">
        <v>707</v>
      </c>
      <c r="D149" s="293"/>
      <c r="E149" s="293"/>
      <c r="F149" s="341" t="s">
        <v>704</v>
      </c>
      <c r="G149" s="293"/>
      <c r="H149" s="340" t="s">
        <v>743</v>
      </c>
      <c r="I149" s="340" t="s">
        <v>706</v>
      </c>
      <c r="J149" s="340">
        <v>120</v>
      </c>
      <c r="K149" s="336"/>
    </row>
    <row r="150" ht="15" customHeight="1">
      <c r="B150" s="315"/>
      <c r="C150" s="340" t="s">
        <v>752</v>
      </c>
      <c r="D150" s="293"/>
      <c r="E150" s="293"/>
      <c r="F150" s="341" t="s">
        <v>704</v>
      </c>
      <c r="G150" s="293"/>
      <c r="H150" s="340" t="s">
        <v>763</v>
      </c>
      <c r="I150" s="340" t="s">
        <v>706</v>
      </c>
      <c r="J150" s="340" t="s">
        <v>754</v>
      </c>
      <c r="K150" s="336"/>
    </row>
    <row r="151" ht="15" customHeight="1">
      <c r="B151" s="315"/>
      <c r="C151" s="340" t="s">
        <v>653</v>
      </c>
      <c r="D151" s="293"/>
      <c r="E151" s="293"/>
      <c r="F151" s="341" t="s">
        <v>704</v>
      </c>
      <c r="G151" s="293"/>
      <c r="H151" s="340" t="s">
        <v>764</v>
      </c>
      <c r="I151" s="340" t="s">
        <v>706</v>
      </c>
      <c r="J151" s="340" t="s">
        <v>754</v>
      </c>
      <c r="K151" s="336"/>
    </row>
    <row r="152" ht="15" customHeight="1">
      <c r="B152" s="315"/>
      <c r="C152" s="340" t="s">
        <v>709</v>
      </c>
      <c r="D152" s="293"/>
      <c r="E152" s="293"/>
      <c r="F152" s="341" t="s">
        <v>710</v>
      </c>
      <c r="G152" s="293"/>
      <c r="H152" s="340" t="s">
        <v>743</v>
      </c>
      <c r="I152" s="340" t="s">
        <v>706</v>
      </c>
      <c r="J152" s="340">
        <v>50</v>
      </c>
      <c r="K152" s="336"/>
    </row>
    <row r="153" ht="15" customHeight="1">
      <c r="B153" s="315"/>
      <c r="C153" s="340" t="s">
        <v>712</v>
      </c>
      <c r="D153" s="293"/>
      <c r="E153" s="293"/>
      <c r="F153" s="341" t="s">
        <v>704</v>
      </c>
      <c r="G153" s="293"/>
      <c r="H153" s="340" t="s">
        <v>743</v>
      </c>
      <c r="I153" s="340" t="s">
        <v>714</v>
      </c>
      <c r="J153" s="340"/>
      <c r="K153" s="336"/>
    </row>
    <row r="154" ht="15" customHeight="1">
      <c r="B154" s="315"/>
      <c r="C154" s="340" t="s">
        <v>723</v>
      </c>
      <c r="D154" s="293"/>
      <c r="E154" s="293"/>
      <c r="F154" s="341" t="s">
        <v>710</v>
      </c>
      <c r="G154" s="293"/>
      <c r="H154" s="340" t="s">
        <v>743</v>
      </c>
      <c r="I154" s="340" t="s">
        <v>706</v>
      </c>
      <c r="J154" s="340">
        <v>50</v>
      </c>
      <c r="K154" s="336"/>
    </row>
    <row r="155" ht="15" customHeight="1">
      <c r="B155" s="315"/>
      <c r="C155" s="340" t="s">
        <v>731</v>
      </c>
      <c r="D155" s="293"/>
      <c r="E155" s="293"/>
      <c r="F155" s="341" t="s">
        <v>710</v>
      </c>
      <c r="G155" s="293"/>
      <c r="H155" s="340" t="s">
        <v>743</v>
      </c>
      <c r="I155" s="340" t="s">
        <v>706</v>
      </c>
      <c r="J155" s="340">
        <v>50</v>
      </c>
      <c r="K155" s="336"/>
    </row>
    <row r="156" ht="15" customHeight="1">
      <c r="B156" s="315"/>
      <c r="C156" s="340" t="s">
        <v>729</v>
      </c>
      <c r="D156" s="293"/>
      <c r="E156" s="293"/>
      <c r="F156" s="341" t="s">
        <v>710</v>
      </c>
      <c r="G156" s="293"/>
      <c r="H156" s="340" t="s">
        <v>743</v>
      </c>
      <c r="I156" s="340" t="s">
        <v>706</v>
      </c>
      <c r="J156" s="340">
        <v>50</v>
      </c>
      <c r="K156" s="336"/>
    </row>
    <row r="157" ht="15" customHeight="1">
      <c r="B157" s="315"/>
      <c r="C157" s="340" t="s">
        <v>106</v>
      </c>
      <c r="D157" s="293"/>
      <c r="E157" s="293"/>
      <c r="F157" s="341" t="s">
        <v>704</v>
      </c>
      <c r="G157" s="293"/>
      <c r="H157" s="340" t="s">
        <v>765</v>
      </c>
      <c r="I157" s="340" t="s">
        <v>706</v>
      </c>
      <c r="J157" s="340" t="s">
        <v>766</v>
      </c>
      <c r="K157" s="336"/>
    </row>
    <row r="158" ht="15" customHeight="1">
      <c r="B158" s="315"/>
      <c r="C158" s="340" t="s">
        <v>767</v>
      </c>
      <c r="D158" s="293"/>
      <c r="E158" s="293"/>
      <c r="F158" s="341" t="s">
        <v>704</v>
      </c>
      <c r="G158" s="293"/>
      <c r="H158" s="340" t="s">
        <v>768</v>
      </c>
      <c r="I158" s="340" t="s">
        <v>738</v>
      </c>
      <c r="J158" s="340"/>
      <c r="K158" s="336"/>
    </row>
    <row r="159" ht="15" customHeight="1">
      <c r="B159" s="342"/>
      <c r="C159" s="324"/>
      <c r="D159" s="324"/>
      <c r="E159" s="324"/>
      <c r="F159" s="324"/>
      <c r="G159" s="324"/>
      <c r="H159" s="324"/>
      <c r="I159" s="324"/>
      <c r="J159" s="324"/>
      <c r="K159" s="343"/>
    </row>
    <row r="160" ht="18.75" customHeight="1">
      <c r="B160" s="289"/>
      <c r="C160" s="293"/>
      <c r="D160" s="293"/>
      <c r="E160" s="293"/>
      <c r="F160" s="314"/>
      <c r="G160" s="293"/>
      <c r="H160" s="293"/>
      <c r="I160" s="293"/>
      <c r="J160" s="293"/>
      <c r="K160" s="289"/>
    </row>
    <row r="161" ht="18.75" customHeight="1">
      <c r="B161" s="300"/>
      <c r="C161" s="300"/>
      <c r="D161" s="300"/>
      <c r="E161" s="300"/>
      <c r="F161" s="300"/>
      <c r="G161" s="300"/>
      <c r="H161" s="300"/>
      <c r="I161" s="300"/>
      <c r="J161" s="300"/>
      <c r="K161" s="300"/>
    </row>
    <row r="162" ht="7.5" customHeight="1">
      <c r="B162" s="279"/>
      <c r="C162" s="280"/>
      <c r="D162" s="280"/>
      <c r="E162" s="280"/>
      <c r="F162" s="280"/>
      <c r="G162" s="280"/>
      <c r="H162" s="280"/>
      <c r="I162" s="280"/>
      <c r="J162" s="280"/>
      <c r="K162" s="281"/>
    </row>
    <row r="163" ht="45" customHeight="1">
      <c r="B163" s="282"/>
      <c r="C163" s="283" t="s">
        <v>769</v>
      </c>
      <c r="D163" s="283"/>
      <c r="E163" s="283"/>
      <c r="F163" s="283"/>
      <c r="G163" s="283"/>
      <c r="H163" s="283"/>
      <c r="I163" s="283"/>
      <c r="J163" s="283"/>
      <c r="K163" s="284"/>
    </row>
    <row r="164" ht="17.25" customHeight="1">
      <c r="B164" s="282"/>
      <c r="C164" s="307" t="s">
        <v>698</v>
      </c>
      <c r="D164" s="307"/>
      <c r="E164" s="307"/>
      <c r="F164" s="307" t="s">
        <v>699</v>
      </c>
      <c r="G164" s="344"/>
      <c r="H164" s="345" t="s">
        <v>125</v>
      </c>
      <c r="I164" s="345" t="s">
        <v>62</v>
      </c>
      <c r="J164" s="307" t="s">
        <v>700</v>
      </c>
      <c r="K164" s="284"/>
    </row>
    <row r="165" ht="17.25" customHeight="1">
      <c r="B165" s="285"/>
      <c r="C165" s="309" t="s">
        <v>701</v>
      </c>
      <c r="D165" s="309"/>
      <c r="E165" s="309"/>
      <c r="F165" s="310" t="s">
        <v>702</v>
      </c>
      <c r="G165" s="346"/>
      <c r="H165" s="347"/>
      <c r="I165" s="347"/>
      <c r="J165" s="309" t="s">
        <v>703</v>
      </c>
      <c r="K165" s="287"/>
    </row>
    <row r="166" ht="5.25" customHeight="1">
      <c r="B166" s="315"/>
      <c r="C166" s="312"/>
      <c r="D166" s="312"/>
      <c r="E166" s="312"/>
      <c r="F166" s="312"/>
      <c r="G166" s="313"/>
      <c r="H166" s="312"/>
      <c r="I166" s="312"/>
      <c r="J166" s="312"/>
      <c r="K166" s="336"/>
    </row>
    <row r="167" ht="15" customHeight="1">
      <c r="B167" s="315"/>
      <c r="C167" s="293" t="s">
        <v>707</v>
      </c>
      <c r="D167" s="293"/>
      <c r="E167" s="293"/>
      <c r="F167" s="314" t="s">
        <v>704</v>
      </c>
      <c r="G167" s="293"/>
      <c r="H167" s="293" t="s">
        <v>743</v>
      </c>
      <c r="I167" s="293" t="s">
        <v>706</v>
      </c>
      <c r="J167" s="293">
        <v>120</v>
      </c>
      <c r="K167" s="336"/>
    </row>
    <row r="168" ht="15" customHeight="1">
      <c r="B168" s="315"/>
      <c r="C168" s="293" t="s">
        <v>752</v>
      </c>
      <c r="D168" s="293"/>
      <c r="E168" s="293"/>
      <c r="F168" s="314" t="s">
        <v>704</v>
      </c>
      <c r="G168" s="293"/>
      <c r="H168" s="293" t="s">
        <v>753</v>
      </c>
      <c r="I168" s="293" t="s">
        <v>706</v>
      </c>
      <c r="J168" s="293" t="s">
        <v>754</v>
      </c>
      <c r="K168" s="336"/>
    </row>
    <row r="169" ht="15" customHeight="1">
      <c r="B169" s="315"/>
      <c r="C169" s="293" t="s">
        <v>653</v>
      </c>
      <c r="D169" s="293"/>
      <c r="E169" s="293"/>
      <c r="F169" s="314" t="s">
        <v>704</v>
      </c>
      <c r="G169" s="293"/>
      <c r="H169" s="293" t="s">
        <v>770</v>
      </c>
      <c r="I169" s="293" t="s">
        <v>706</v>
      </c>
      <c r="J169" s="293" t="s">
        <v>754</v>
      </c>
      <c r="K169" s="336"/>
    </row>
    <row r="170" ht="15" customHeight="1">
      <c r="B170" s="315"/>
      <c r="C170" s="293" t="s">
        <v>709</v>
      </c>
      <c r="D170" s="293"/>
      <c r="E170" s="293"/>
      <c r="F170" s="314" t="s">
        <v>710</v>
      </c>
      <c r="G170" s="293"/>
      <c r="H170" s="293" t="s">
        <v>770</v>
      </c>
      <c r="I170" s="293" t="s">
        <v>706</v>
      </c>
      <c r="J170" s="293">
        <v>50</v>
      </c>
      <c r="K170" s="336"/>
    </row>
    <row r="171" ht="15" customHeight="1">
      <c r="B171" s="315"/>
      <c r="C171" s="293" t="s">
        <v>712</v>
      </c>
      <c r="D171" s="293"/>
      <c r="E171" s="293"/>
      <c r="F171" s="314" t="s">
        <v>704</v>
      </c>
      <c r="G171" s="293"/>
      <c r="H171" s="293" t="s">
        <v>770</v>
      </c>
      <c r="I171" s="293" t="s">
        <v>714</v>
      </c>
      <c r="J171" s="293"/>
      <c r="K171" s="336"/>
    </row>
    <row r="172" ht="15" customHeight="1">
      <c r="B172" s="315"/>
      <c r="C172" s="293" t="s">
        <v>723</v>
      </c>
      <c r="D172" s="293"/>
      <c r="E172" s="293"/>
      <c r="F172" s="314" t="s">
        <v>710</v>
      </c>
      <c r="G172" s="293"/>
      <c r="H172" s="293" t="s">
        <v>770</v>
      </c>
      <c r="I172" s="293" t="s">
        <v>706</v>
      </c>
      <c r="J172" s="293">
        <v>50</v>
      </c>
      <c r="K172" s="336"/>
    </row>
    <row r="173" ht="15" customHeight="1">
      <c r="B173" s="315"/>
      <c r="C173" s="293" t="s">
        <v>731</v>
      </c>
      <c r="D173" s="293"/>
      <c r="E173" s="293"/>
      <c r="F173" s="314" t="s">
        <v>710</v>
      </c>
      <c r="G173" s="293"/>
      <c r="H173" s="293" t="s">
        <v>770</v>
      </c>
      <c r="I173" s="293" t="s">
        <v>706</v>
      </c>
      <c r="J173" s="293">
        <v>50</v>
      </c>
      <c r="K173" s="336"/>
    </row>
    <row r="174" ht="15" customHeight="1">
      <c r="B174" s="315"/>
      <c r="C174" s="293" t="s">
        <v>729</v>
      </c>
      <c r="D174" s="293"/>
      <c r="E174" s="293"/>
      <c r="F174" s="314" t="s">
        <v>710</v>
      </c>
      <c r="G174" s="293"/>
      <c r="H174" s="293" t="s">
        <v>770</v>
      </c>
      <c r="I174" s="293" t="s">
        <v>706</v>
      </c>
      <c r="J174" s="293">
        <v>50</v>
      </c>
      <c r="K174" s="336"/>
    </row>
    <row r="175" ht="15" customHeight="1">
      <c r="B175" s="315"/>
      <c r="C175" s="293" t="s">
        <v>124</v>
      </c>
      <c r="D175" s="293"/>
      <c r="E175" s="293"/>
      <c r="F175" s="314" t="s">
        <v>704</v>
      </c>
      <c r="G175" s="293"/>
      <c r="H175" s="293" t="s">
        <v>771</v>
      </c>
      <c r="I175" s="293" t="s">
        <v>772</v>
      </c>
      <c r="J175" s="293"/>
      <c r="K175" s="336"/>
    </row>
    <row r="176" ht="15" customHeight="1">
      <c r="B176" s="315"/>
      <c r="C176" s="293" t="s">
        <v>62</v>
      </c>
      <c r="D176" s="293"/>
      <c r="E176" s="293"/>
      <c r="F176" s="314" t="s">
        <v>704</v>
      </c>
      <c r="G176" s="293"/>
      <c r="H176" s="293" t="s">
        <v>773</v>
      </c>
      <c r="I176" s="293" t="s">
        <v>774</v>
      </c>
      <c r="J176" s="293">
        <v>1</v>
      </c>
      <c r="K176" s="336"/>
    </row>
    <row r="177" ht="15" customHeight="1">
      <c r="B177" s="315"/>
      <c r="C177" s="293" t="s">
        <v>58</v>
      </c>
      <c r="D177" s="293"/>
      <c r="E177" s="293"/>
      <c r="F177" s="314" t="s">
        <v>704</v>
      </c>
      <c r="G177" s="293"/>
      <c r="H177" s="293" t="s">
        <v>775</v>
      </c>
      <c r="I177" s="293" t="s">
        <v>706</v>
      </c>
      <c r="J177" s="293">
        <v>20</v>
      </c>
      <c r="K177" s="336"/>
    </row>
    <row r="178" ht="15" customHeight="1">
      <c r="B178" s="315"/>
      <c r="C178" s="293" t="s">
        <v>125</v>
      </c>
      <c r="D178" s="293"/>
      <c r="E178" s="293"/>
      <c r="F178" s="314" t="s">
        <v>704</v>
      </c>
      <c r="G178" s="293"/>
      <c r="H178" s="293" t="s">
        <v>776</v>
      </c>
      <c r="I178" s="293" t="s">
        <v>706</v>
      </c>
      <c r="J178" s="293">
        <v>255</v>
      </c>
      <c r="K178" s="336"/>
    </row>
    <row r="179" ht="15" customHeight="1">
      <c r="B179" s="315"/>
      <c r="C179" s="293" t="s">
        <v>126</v>
      </c>
      <c r="D179" s="293"/>
      <c r="E179" s="293"/>
      <c r="F179" s="314" t="s">
        <v>704</v>
      </c>
      <c r="G179" s="293"/>
      <c r="H179" s="293" t="s">
        <v>669</v>
      </c>
      <c r="I179" s="293" t="s">
        <v>706</v>
      </c>
      <c r="J179" s="293">
        <v>10</v>
      </c>
      <c r="K179" s="336"/>
    </row>
    <row r="180" ht="15" customHeight="1">
      <c r="B180" s="315"/>
      <c r="C180" s="293" t="s">
        <v>127</v>
      </c>
      <c r="D180" s="293"/>
      <c r="E180" s="293"/>
      <c r="F180" s="314" t="s">
        <v>704</v>
      </c>
      <c r="G180" s="293"/>
      <c r="H180" s="293" t="s">
        <v>777</v>
      </c>
      <c r="I180" s="293" t="s">
        <v>738</v>
      </c>
      <c r="J180" s="293"/>
      <c r="K180" s="336"/>
    </row>
    <row r="181" ht="15" customHeight="1">
      <c r="B181" s="315"/>
      <c r="C181" s="293" t="s">
        <v>778</v>
      </c>
      <c r="D181" s="293"/>
      <c r="E181" s="293"/>
      <c r="F181" s="314" t="s">
        <v>704</v>
      </c>
      <c r="G181" s="293"/>
      <c r="H181" s="293" t="s">
        <v>779</v>
      </c>
      <c r="I181" s="293" t="s">
        <v>738</v>
      </c>
      <c r="J181" s="293"/>
      <c r="K181" s="336"/>
    </row>
    <row r="182" ht="15" customHeight="1">
      <c r="B182" s="315"/>
      <c r="C182" s="293" t="s">
        <v>767</v>
      </c>
      <c r="D182" s="293"/>
      <c r="E182" s="293"/>
      <c r="F182" s="314" t="s">
        <v>704</v>
      </c>
      <c r="G182" s="293"/>
      <c r="H182" s="293" t="s">
        <v>780</v>
      </c>
      <c r="I182" s="293" t="s">
        <v>738</v>
      </c>
      <c r="J182" s="293"/>
      <c r="K182" s="336"/>
    </row>
    <row r="183" ht="15" customHeight="1">
      <c r="B183" s="315"/>
      <c r="C183" s="293" t="s">
        <v>129</v>
      </c>
      <c r="D183" s="293"/>
      <c r="E183" s="293"/>
      <c r="F183" s="314" t="s">
        <v>710</v>
      </c>
      <c r="G183" s="293"/>
      <c r="H183" s="293" t="s">
        <v>781</v>
      </c>
      <c r="I183" s="293" t="s">
        <v>706</v>
      </c>
      <c r="J183" s="293">
        <v>50</v>
      </c>
      <c r="K183" s="336"/>
    </row>
    <row r="184" ht="15" customHeight="1">
      <c r="B184" s="315"/>
      <c r="C184" s="293" t="s">
        <v>782</v>
      </c>
      <c r="D184" s="293"/>
      <c r="E184" s="293"/>
      <c r="F184" s="314" t="s">
        <v>710</v>
      </c>
      <c r="G184" s="293"/>
      <c r="H184" s="293" t="s">
        <v>783</v>
      </c>
      <c r="I184" s="293" t="s">
        <v>784</v>
      </c>
      <c r="J184" s="293"/>
      <c r="K184" s="336"/>
    </row>
    <row r="185" ht="15" customHeight="1">
      <c r="B185" s="315"/>
      <c r="C185" s="293" t="s">
        <v>785</v>
      </c>
      <c r="D185" s="293"/>
      <c r="E185" s="293"/>
      <c r="F185" s="314" t="s">
        <v>710</v>
      </c>
      <c r="G185" s="293"/>
      <c r="H185" s="293" t="s">
        <v>786</v>
      </c>
      <c r="I185" s="293" t="s">
        <v>784</v>
      </c>
      <c r="J185" s="293"/>
      <c r="K185" s="336"/>
    </row>
    <row r="186" ht="15" customHeight="1">
      <c r="B186" s="315"/>
      <c r="C186" s="293" t="s">
        <v>787</v>
      </c>
      <c r="D186" s="293"/>
      <c r="E186" s="293"/>
      <c r="F186" s="314" t="s">
        <v>710</v>
      </c>
      <c r="G186" s="293"/>
      <c r="H186" s="293" t="s">
        <v>788</v>
      </c>
      <c r="I186" s="293" t="s">
        <v>784</v>
      </c>
      <c r="J186" s="293"/>
      <c r="K186" s="336"/>
    </row>
    <row r="187" ht="15" customHeight="1">
      <c r="B187" s="315"/>
      <c r="C187" s="348" t="s">
        <v>789</v>
      </c>
      <c r="D187" s="293"/>
      <c r="E187" s="293"/>
      <c r="F187" s="314" t="s">
        <v>710</v>
      </c>
      <c r="G187" s="293"/>
      <c r="H187" s="293" t="s">
        <v>790</v>
      </c>
      <c r="I187" s="293" t="s">
        <v>791</v>
      </c>
      <c r="J187" s="349" t="s">
        <v>792</v>
      </c>
      <c r="K187" s="336"/>
    </row>
    <row r="188" ht="15" customHeight="1">
      <c r="B188" s="315"/>
      <c r="C188" s="299" t="s">
        <v>47</v>
      </c>
      <c r="D188" s="293"/>
      <c r="E188" s="293"/>
      <c r="F188" s="314" t="s">
        <v>704</v>
      </c>
      <c r="G188" s="293"/>
      <c r="H188" s="289" t="s">
        <v>793</v>
      </c>
      <c r="I188" s="293" t="s">
        <v>794</v>
      </c>
      <c r="J188" s="293"/>
      <c r="K188" s="336"/>
    </row>
    <row r="189" ht="15" customHeight="1">
      <c r="B189" s="315"/>
      <c r="C189" s="299" t="s">
        <v>795</v>
      </c>
      <c r="D189" s="293"/>
      <c r="E189" s="293"/>
      <c r="F189" s="314" t="s">
        <v>704</v>
      </c>
      <c r="G189" s="293"/>
      <c r="H189" s="293" t="s">
        <v>796</v>
      </c>
      <c r="I189" s="293" t="s">
        <v>738</v>
      </c>
      <c r="J189" s="293"/>
      <c r="K189" s="336"/>
    </row>
    <row r="190" ht="15" customHeight="1">
      <c r="B190" s="315"/>
      <c r="C190" s="299" t="s">
        <v>797</v>
      </c>
      <c r="D190" s="293"/>
      <c r="E190" s="293"/>
      <c r="F190" s="314" t="s">
        <v>704</v>
      </c>
      <c r="G190" s="293"/>
      <c r="H190" s="293" t="s">
        <v>798</v>
      </c>
      <c r="I190" s="293" t="s">
        <v>738</v>
      </c>
      <c r="J190" s="293"/>
      <c r="K190" s="336"/>
    </row>
    <row r="191" ht="15" customHeight="1">
      <c r="B191" s="315"/>
      <c r="C191" s="299" t="s">
        <v>799</v>
      </c>
      <c r="D191" s="293"/>
      <c r="E191" s="293"/>
      <c r="F191" s="314" t="s">
        <v>710</v>
      </c>
      <c r="G191" s="293"/>
      <c r="H191" s="293" t="s">
        <v>800</v>
      </c>
      <c r="I191" s="293" t="s">
        <v>738</v>
      </c>
      <c r="J191" s="293"/>
      <c r="K191" s="336"/>
    </row>
    <row r="192" ht="15" customHeight="1">
      <c r="B192" s="342"/>
      <c r="C192" s="350"/>
      <c r="D192" s="324"/>
      <c r="E192" s="324"/>
      <c r="F192" s="324"/>
      <c r="G192" s="324"/>
      <c r="H192" s="324"/>
      <c r="I192" s="324"/>
      <c r="J192" s="324"/>
      <c r="K192" s="343"/>
    </row>
    <row r="193" ht="18.75" customHeight="1">
      <c r="B193" s="289"/>
      <c r="C193" s="293"/>
      <c r="D193" s="293"/>
      <c r="E193" s="293"/>
      <c r="F193" s="314"/>
      <c r="G193" s="293"/>
      <c r="H193" s="293"/>
      <c r="I193" s="293"/>
      <c r="J193" s="293"/>
      <c r="K193" s="289"/>
    </row>
    <row r="194" ht="18.75" customHeight="1">
      <c r="B194" s="289"/>
      <c r="C194" s="293"/>
      <c r="D194" s="293"/>
      <c r="E194" s="293"/>
      <c r="F194" s="314"/>
      <c r="G194" s="293"/>
      <c r="H194" s="293"/>
      <c r="I194" s="293"/>
      <c r="J194" s="293"/>
      <c r="K194" s="289"/>
    </row>
    <row r="195" ht="18.75" customHeight="1">
      <c r="B195" s="300"/>
      <c r="C195" s="300"/>
      <c r="D195" s="300"/>
      <c r="E195" s="300"/>
      <c r="F195" s="300"/>
      <c r="G195" s="300"/>
      <c r="H195" s="300"/>
      <c r="I195" s="300"/>
      <c r="J195" s="300"/>
      <c r="K195" s="300"/>
    </row>
    <row r="196" ht="13.5">
      <c r="B196" s="279"/>
      <c r="C196" s="280"/>
      <c r="D196" s="280"/>
      <c r="E196" s="280"/>
      <c r="F196" s="280"/>
      <c r="G196" s="280"/>
      <c r="H196" s="280"/>
      <c r="I196" s="280"/>
      <c r="J196" s="280"/>
      <c r="K196" s="281"/>
    </row>
    <row r="197" ht="21">
      <c r="B197" s="282"/>
      <c r="C197" s="283" t="s">
        <v>801</v>
      </c>
      <c r="D197" s="283"/>
      <c r="E197" s="283"/>
      <c r="F197" s="283"/>
      <c r="G197" s="283"/>
      <c r="H197" s="283"/>
      <c r="I197" s="283"/>
      <c r="J197" s="283"/>
      <c r="K197" s="284"/>
    </row>
    <row r="198" ht="25.5" customHeight="1">
      <c r="B198" s="282"/>
      <c r="C198" s="351" t="s">
        <v>802</v>
      </c>
      <c r="D198" s="351"/>
      <c r="E198" s="351"/>
      <c r="F198" s="351" t="s">
        <v>803</v>
      </c>
      <c r="G198" s="352"/>
      <c r="H198" s="351" t="s">
        <v>804</v>
      </c>
      <c r="I198" s="351"/>
      <c r="J198" s="351"/>
      <c r="K198" s="284"/>
    </row>
    <row r="199" ht="5.25" customHeight="1">
      <c r="B199" s="315"/>
      <c r="C199" s="312"/>
      <c r="D199" s="312"/>
      <c r="E199" s="312"/>
      <c r="F199" s="312"/>
      <c r="G199" s="293"/>
      <c r="H199" s="312"/>
      <c r="I199" s="312"/>
      <c r="J199" s="312"/>
      <c r="K199" s="336"/>
    </row>
    <row r="200" ht="15" customHeight="1">
      <c r="B200" s="315"/>
      <c r="C200" s="293" t="s">
        <v>794</v>
      </c>
      <c r="D200" s="293"/>
      <c r="E200" s="293"/>
      <c r="F200" s="314" t="s">
        <v>48</v>
      </c>
      <c r="G200" s="293"/>
      <c r="H200" s="293" t="s">
        <v>805</v>
      </c>
      <c r="I200" s="293"/>
      <c r="J200" s="293"/>
      <c r="K200" s="336"/>
    </row>
    <row r="201" ht="15" customHeight="1">
      <c r="B201" s="315"/>
      <c r="C201" s="321"/>
      <c r="D201" s="293"/>
      <c r="E201" s="293"/>
      <c r="F201" s="314" t="s">
        <v>49</v>
      </c>
      <c r="G201" s="293"/>
      <c r="H201" s="293" t="s">
        <v>806</v>
      </c>
      <c r="I201" s="293"/>
      <c r="J201" s="293"/>
      <c r="K201" s="336"/>
    </row>
    <row r="202" ht="15" customHeight="1">
      <c r="B202" s="315"/>
      <c r="C202" s="321"/>
      <c r="D202" s="293"/>
      <c r="E202" s="293"/>
      <c r="F202" s="314" t="s">
        <v>52</v>
      </c>
      <c r="G202" s="293"/>
      <c r="H202" s="293" t="s">
        <v>807</v>
      </c>
      <c r="I202" s="293"/>
      <c r="J202" s="293"/>
      <c r="K202" s="336"/>
    </row>
    <row r="203" ht="15" customHeight="1">
      <c r="B203" s="315"/>
      <c r="C203" s="293"/>
      <c r="D203" s="293"/>
      <c r="E203" s="293"/>
      <c r="F203" s="314" t="s">
        <v>50</v>
      </c>
      <c r="G203" s="293"/>
      <c r="H203" s="293" t="s">
        <v>808</v>
      </c>
      <c r="I203" s="293"/>
      <c r="J203" s="293"/>
      <c r="K203" s="336"/>
    </row>
    <row r="204" ht="15" customHeight="1">
      <c r="B204" s="315"/>
      <c r="C204" s="293"/>
      <c r="D204" s="293"/>
      <c r="E204" s="293"/>
      <c r="F204" s="314" t="s">
        <v>51</v>
      </c>
      <c r="G204" s="293"/>
      <c r="H204" s="293" t="s">
        <v>809</v>
      </c>
      <c r="I204" s="293"/>
      <c r="J204" s="293"/>
      <c r="K204" s="336"/>
    </row>
    <row r="205" ht="15" customHeight="1">
      <c r="B205" s="315"/>
      <c r="C205" s="293"/>
      <c r="D205" s="293"/>
      <c r="E205" s="293"/>
      <c r="F205" s="314"/>
      <c r="G205" s="293"/>
      <c r="H205" s="293"/>
      <c r="I205" s="293"/>
      <c r="J205" s="293"/>
      <c r="K205" s="336"/>
    </row>
    <row r="206" ht="15" customHeight="1">
      <c r="B206" s="315"/>
      <c r="C206" s="293" t="s">
        <v>750</v>
      </c>
      <c r="D206" s="293"/>
      <c r="E206" s="293"/>
      <c r="F206" s="314" t="s">
        <v>81</v>
      </c>
      <c r="G206" s="293"/>
      <c r="H206" s="293" t="s">
        <v>810</v>
      </c>
      <c r="I206" s="293"/>
      <c r="J206" s="293"/>
      <c r="K206" s="336"/>
    </row>
    <row r="207" ht="15" customHeight="1">
      <c r="B207" s="315"/>
      <c r="C207" s="321"/>
      <c r="D207" s="293"/>
      <c r="E207" s="293"/>
      <c r="F207" s="314" t="s">
        <v>647</v>
      </c>
      <c r="G207" s="293"/>
      <c r="H207" s="293" t="s">
        <v>648</v>
      </c>
      <c r="I207" s="293"/>
      <c r="J207" s="293"/>
      <c r="K207" s="336"/>
    </row>
    <row r="208" ht="15" customHeight="1">
      <c r="B208" s="315"/>
      <c r="C208" s="293"/>
      <c r="D208" s="293"/>
      <c r="E208" s="293"/>
      <c r="F208" s="314" t="s">
        <v>645</v>
      </c>
      <c r="G208" s="293"/>
      <c r="H208" s="293" t="s">
        <v>811</v>
      </c>
      <c r="I208" s="293"/>
      <c r="J208" s="293"/>
      <c r="K208" s="336"/>
    </row>
    <row r="209" ht="15" customHeight="1">
      <c r="B209" s="353"/>
      <c r="C209" s="321"/>
      <c r="D209" s="321"/>
      <c r="E209" s="321"/>
      <c r="F209" s="314" t="s">
        <v>649</v>
      </c>
      <c r="G209" s="299"/>
      <c r="H209" s="340" t="s">
        <v>650</v>
      </c>
      <c r="I209" s="340"/>
      <c r="J209" s="340"/>
      <c r="K209" s="354"/>
    </row>
    <row r="210" ht="15" customHeight="1">
      <c r="B210" s="353"/>
      <c r="C210" s="321"/>
      <c r="D210" s="321"/>
      <c r="E210" s="321"/>
      <c r="F210" s="314" t="s">
        <v>651</v>
      </c>
      <c r="G210" s="299"/>
      <c r="H210" s="340" t="s">
        <v>812</v>
      </c>
      <c r="I210" s="340"/>
      <c r="J210" s="340"/>
      <c r="K210" s="354"/>
    </row>
    <row r="211" ht="15" customHeight="1">
      <c r="B211" s="353"/>
      <c r="C211" s="321"/>
      <c r="D211" s="321"/>
      <c r="E211" s="321"/>
      <c r="F211" s="355"/>
      <c r="G211" s="299"/>
      <c r="H211" s="356"/>
      <c r="I211" s="356"/>
      <c r="J211" s="356"/>
      <c r="K211" s="354"/>
    </row>
    <row r="212" ht="15" customHeight="1">
      <c r="B212" s="353"/>
      <c r="C212" s="293" t="s">
        <v>774</v>
      </c>
      <c r="D212" s="321"/>
      <c r="E212" s="321"/>
      <c r="F212" s="314">
        <v>1</v>
      </c>
      <c r="G212" s="299"/>
      <c r="H212" s="340" t="s">
        <v>813</v>
      </c>
      <c r="I212" s="340"/>
      <c r="J212" s="340"/>
      <c r="K212" s="354"/>
    </row>
    <row r="213" ht="15" customHeight="1">
      <c r="B213" s="353"/>
      <c r="C213" s="321"/>
      <c r="D213" s="321"/>
      <c r="E213" s="321"/>
      <c r="F213" s="314">
        <v>2</v>
      </c>
      <c r="G213" s="299"/>
      <c r="H213" s="340" t="s">
        <v>814</v>
      </c>
      <c r="I213" s="340"/>
      <c r="J213" s="340"/>
      <c r="K213" s="354"/>
    </row>
    <row r="214" ht="15" customHeight="1">
      <c r="B214" s="353"/>
      <c r="C214" s="321"/>
      <c r="D214" s="321"/>
      <c r="E214" s="321"/>
      <c r="F214" s="314">
        <v>3</v>
      </c>
      <c r="G214" s="299"/>
      <c r="H214" s="340" t="s">
        <v>815</v>
      </c>
      <c r="I214" s="340"/>
      <c r="J214" s="340"/>
      <c r="K214" s="354"/>
    </row>
    <row r="215" ht="15" customHeight="1">
      <c r="B215" s="353"/>
      <c r="C215" s="321"/>
      <c r="D215" s="321"/>
      <c r="E215" s="321"/>
      <c r="F215" s="314">
        <v>4</v>
      </c>
      <c r="G215" s="299"/>
      <c r="H215" s="340" t="s">
        <v>816</v>
      </c>
      <c r="I215" s="340"/>
      <c r="J215" s="340"/>
      <c r="K215" s="354"/>
    </row>
    <row r="216" ht="12.75" customHeight="1">
      <c r="B216" s="357"/>
      <c r="C216" s="358"/>
      <c r="D216" s="358"/>
      <c r="E216" s="358"/>
      <c r="F216" s="358"/>
      <c r="G216" s="358"/>
      <c r="H216" s="358"/>
      <c r="I216" s="358"/>
      <c r="J216" s="358"/>
      <c r="K216" s="359"/>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Antonín Beránek</dc:creator>
  <cp:lastModifiedBy>Antonín Beránek</cp:lastModifiedBy>
  <dcterms:created xsi:type="dcterms:W3CDTF">2018-07-02T14:43:46Z</dcterms:created>
  <dcterms:modified xsi:type="dcterms:W3CDTF">2018-07-02T14:43:50Z</dcterms:modified>
</cp:coreProperties>
</file>